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040" windowHeight="9195"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expenses'!$A$1:$E$28</definedName>
    <definedName name="_xlnm.Print_Area" localSheetId="5">'Gifts and benefits'!$A$1:$F$38</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Travel!$A$1:$E$96</definedName>
  </definedNames>
  <calcPr calcId="145621"/>
</workbook>
</file>

<file path=xl/calcChain.xml><?xml version="1.0" encoding="utf-8"?>
<calcChain xmlns="http://schemas.openxmlformats.org/spreadsheetml/2006/main">
  <c r="B76" i="1" l="1"/>
  <c r="B22" i="1" l="1"/>
  <c r="B87" i="1" s="1"/>
  <c r="D27" i="4" l="1"/>
  <c r="C22" i="3"/>
  <c r="C25" i="2"/>
  <c r="C76" i="1"/>
  <c r="C85" i="1"/>
  <c r="C22" i="1"/>
  <c r="B6" i="13" l="1"/>
  <c r="E59" i="13"/>
  <c r="C59" i="13"/>
  <c r="C29" i="4"/>
  <c r="C28" i="4"/>
  <c r="B59" i="13" l="1"/>
  <c r="B58" i="13"/>
  <c r="D58" i="13"/>
  <c r="B57" i="13"/>
  <c r="D57" i="13"/>
  <c r="D56" i="13"/>
  <c r="B56" i="13"/>
  <c r="D55" i="13"/>
  <c r="B55" i="13"/>
  <c r="D54" i="13"/>
  <c r="B54" i="13"/>
  <c r="F57" i="13" l="1"/>
  <c r="D25" i="2" s="1"/>
  <c r="F59" i="13"/>
  <c r="E27" i="4" s="1"/>
  <c r="F58" i="13"/>
  <c r="D22" i="3" s="1"/>
  <c r="F56" i="13"/>
  <c r="D85" i="1" s="1"/>
  <c r="F55" i="13"/>
  <c r="D76" i="1" s="1"/>
  <c r="F54" i="13"/>
  <c r="D22" i="1" s="1"/>
  <c r="C13" i="13"/>
  <c r="C12" i="13"/>
  <c r="C11" i="13"/>
  <c r="C16" i="13" l="1"/>
  <c r="C17" i="13"/>
  <c r="B5" i="4" l="1"/>
  <c r="B4" i="4"/>
  <c r="B5" i="3"/>
  <c r="B4" i="3"/>
  <c r="B5" i="2"/>
  <c r="B4" i="2"/>
  <c r="B5" i="1"/>
  <c r="B4" i="1"/>
  <c r="C15" i="13" l="1"/>
  <c r="F12" i="13" l="1"/>
  <c r="C27" i="4"/>
  <c r="F11" i="13" s="1"/>
  <c r="F13" i="13" l="1"/>
  <c r="B17" i="13"/>
  <c r="B16" i="13"/>
  <c r="B15" i="13"/>
  <c r="B22" i="3" l="1"/>
  <c r="B13" i="13" s="1"/>
  <c r="B25" i="2"/>
  <c r="B12" i="13" s="1"/>
  <c r="B11" i="13" l="1"/>
</calcChain>
</file>

<file path=xl/comments1.xml><?xml version="1.0" encoding="utf-8"?>
<comments xmlns="http://schemas.openxmlformats.org/spreadsheetml/2006/main">
  <authors>
    <author>Ken Smart [SSC]</author>
  </authors>
  <commentList>
    <comment ref="A58" author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text>
        <r>
          <rPr>
            <sz val="9"/>
            <color indexed="81"/>
            <rFont val="Tahoma"/>
            <family val="2"/>
          </rPr>
          <t xml:space="preserve">
Insert additional rows as needed:
- 'right click' on a row number (left of screen)
- select 'Insert' (this will insert a row above it)
</t>
        </r>
      </text>
    </comment>
    <comment ref="A25" authorId="0">
      <text>
        <r>
          <rPr>
            <sz val="9"/>
            <color indexed="81"/>
            <rFont val="Tahoma"/>
            <family val="2"/>
          </rPr>
          <t xml:space="preserve">
Insert additional rows as needed:
- 'right click' on a row number (left of screen)
- select 'Insert' (this will insert a row above it)
</t>
        </r>
      </text>
    </comment>
    <comment ref="A79"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<sst xmlns="http://schemas.openxmlformats.org/spreadsheetml/2006/main" count="373" uniqueCount="228">
  <si>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</si>
  <si>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</si>
  <si>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</si>
  <si>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</si>
  <si>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</si>
  <si>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</si>
  <si>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</si>
  <si>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</si>
  <si>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</si>
  <si>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</si>
  <si>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</si>
  <si>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</si>
  <si>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</si>
  <si>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</si>
  <si>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</si>
  <si>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</si>
  <si>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</si>
  <si>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</si>
  <si>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</si>
  <si>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</si>
  <si>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</si>
  <si>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</si>
  <si>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</si>
  <si>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</si>
  <si>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</si>
  <si>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</si>
  <si>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</si>
  <si>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</si>
  <si>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</si>
  <si>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</si>
  <si>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</si>
  <si>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</si>
  <si>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</si>
  <si>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</si>
  <si>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</si>
  <si>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</si>
  <si>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</si>
  <si>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</si>
  <si>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</si>
  <si>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</si>
  <si>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</si>
  <si>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</si>
  <si>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</si>
  <si>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</si>
  <si>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</si>
  <si>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</si>
  <si>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</si>
  <si>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</si>
  <si>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</si>
  <si>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</si>
  <si>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</si>
  <si>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</si>
  <si>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</si>
  <si>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</si>
  <si>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</si>
  <si>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</si>
  <si>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</si>
  <si>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</si>
  <si>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</si>
  <si>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</si>
  <si>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</si>
  <si>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</si>
  <si>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</si>
  <si>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</si>
  <si>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</si>
  <si>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</si>
  <si>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</si>
  <si>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</si>
  <si>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</si>
  <si>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</si>
  <si>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</si>
  <si>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</si>
  <si>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</si>
  <si>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</si>
  <si>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</si>
  <si>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</si>
  <si>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</si>
  <si>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</si>
  <si>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</si>
  <si>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</si>
  <si>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</si>
  <si>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</si>
  <si>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</si>
  <si>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</si>
  <si>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</si>
  <si>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</si>
  <si>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</si>
  <si>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</si>
  <si>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</si>
  <si>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</si>
  <si>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</si>
  <si>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</si>
  <si>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</si>
  <si>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</si>
  <si>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</si>
  <si>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</si>
  <si>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</si>
  <si>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</si>
  <si>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</si>
  <si>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</si>
  <si>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</si>
  <si>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</si>
  <si>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</si>
  <si>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</si>
  <si>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</si>
  <si>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</si>
  <si>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</si>
  <si>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</si>
  <si>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</si>
  <si>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</si>
  <si>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</si>
  <si>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</si>
  <si>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</si>
  <si>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</si>
  <si>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</si>
  <si>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</si>
  <si>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</si>
  <si>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</si>
  <si>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</si>
  <si>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</si>
  <si>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</si>
  <si>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</si>
  <si>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</si>
  <si>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</si>
  <si>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</si>
  <si>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</si>
  <si>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</si>
  <si>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</si>
  <si>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</si>
  <si>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</si>
  <si>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</si>
  <si>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</si>
  <si>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</si>
  <si>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</si>
  <si>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</si>
  <si>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</si>
  <si>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</si>
  <si>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</si>
  <si>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</si>
  <si>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</si>
  <si>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</si>
  <si>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</si>
  <si>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</si>
  <si>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</si>
  <si>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</si>
  <si>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</si>
  <si>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</si>
  <si>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</si>
  <si>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</si>
  <si>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</si>
  <si>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</si>
  <si>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</si>
  <si>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</si>
  <si>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</si>
  <si>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</si>
  <si>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</si>
  <si>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</si>
  <si>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</si>
  <si>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</si>
  <si>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</si>
  <si>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</si>
  <si>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</si>
  <si>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</si>
  <si>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</si>
  <si>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</si>
  <si>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</si>
  <si>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</si>
  <si>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EY Dinner</t>
  </si>
  <si>
    <t>Northland District Health Board</t>
  </si>
  <si>
    <t>1/4 July</t>
  </si>
  <si>
    <t>Flight</t>
  </si>
  <si>
    <t>Accommodation</t>
  </si>
  <si>
    <t>Meal</t>
  </si>
  <si>
    <t>Rental car</t>
  </si>
  <si>
    <t>Noosa</t>
  </si>
  <si>
    <t>Learning Set - Professional Development</t>
  </si>
  <si>
    <t>10/11 July 2018</t>
  </si>
  <si>
    <t>PSAAP meeting</t>
  </si>
  <si>
    <t>Flights</t>
  </si>
  <si>
    <t>Wellington</t>
  </si>
  <si>
    <t>Taxi</t>
  </si>
  <si>
    <t>Auckland</t>
  </si>
  <si>
    <t>National CE's meeting</t>
  </si>
  <si>
    <t>Complimentary return flight to Wellington</t>
  </si>
  <si>
    <t>Air New Zealand</t>
  </si>
  <si>
    <t>12/13 September 2018</t>
  </si>
  <si>
    <t>9/19 December 2018</t>
  </si>
  <si>
    <t>Orlando</t>
  </si>
  <si>
    <t>Registration</t>
  </si>
  <si>
    <t>Royal NZ College of General Practitioners</t>
  </si>
  <si>
    <t>Royal Australasian College of Medical Administrators</t>
  </si>
  <si>
    <t>31 October/2 November 2018</t>
  </si>
  <si>
    <t>Waitangi Tribunal WAI 2575 - Crown Witness</t>
  </si>
  <si>
    <t>Hamilton</t>
  </si>
  <si>
    <t>Medical Council of NZ</t>
  </si>
  <si>
    <t>State Services Commission Workshop</t>
  </si>
  <si>
    <t>5/6 December 2018</t>
  </si>
  <si>
    <t>Select Committee, Regional Governance Group</t>
  </si>
  <si>
    <t>Wellington &amp; Auckland</t>
  </si>
  <si>
    <t>Additonal registration</t>
  </si>
  <si>
    <t>Parking</t>
  </si>
  <si>
    <t>Accommodation and meals</t>
  </si>
  <si>
    <t>Northern &amp; Waikato Region Maori Health Gain Advisory Committees Workshop</t>
  </si>
  <si>
    <t>Powhiri for Margareth Broodkoorn, ex DONM appointed Chief Nurse MoH</t>
  </si>
  <si>
    <t>8/9 May 2019</t>
  </si>
  <si>
    <t>10/12 April 2019</t>
  </si>
  <si>
    <t>14/15 March 2019</t>
  </si>
  <si>
    <t>Airport parking</t>
  </si>
  <si>
    <t>National CE's meeting, Meeting with DDG, Meeting with Minister of Health</t>
  </si>
  <si>
    <t>20/21 June 2019</t>
  </si>
  <si>
    <t>Meals</t>
  </si>
  <si>
    <t>Taxis</t>
  </si>
  <si>
    <t>IHI Forum - Professional Development</t>
  </si>
  <si>
    <t>GST Incl</t>
  </si>
  <si>
    <t>13/15 June 2018</t>
  </si>
  <si>
    <t xml:space="preserve">Tickets to All Blacks vs France </t>
  </si>
  <si>
    <t>EY</t>
  </si>
  <si>
    <t>ISSP Design Authority &amp; Regional Executive Forum meetings</t>
  </si>
  <si>
    <t xml:space="preserve">Annual Subscription </t>
  </si>
  <si>
    <t xml:space="preserve">Annual subscription </t>
  </si>
  <si>
    <t xml:space="preserve">Annual Practicising Certificate </t>
  </si>
  <si>
    <t>2018-2019</t>
  </si>
  <si>
    <t>No hospitality to disclose during this period</t>
  </si>
  <si>
    <t>Dr Nick Chamberlain</t>
  </si>
  <si>
    <t>9/17 December 2018</t>
  </si>
  <si>
    <t>This disclosure has been approved by the Board Chairman</t>
  </si>
  <si>
    <t>Used by CE for National CE's meeting</t>
  </si>
  <si>
    <t>Used by CE for CE's PSAAP meeting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</si>
</sst>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26">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style="thin">
        <color indexed="64"/>
      </top>
      <bottom style="thin">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38">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horizontal="left" vertical="center"/>
      <protection locked="0"/>
    </xf>
    <xf numFmtId="166" fontId="20" fillId="3" borderId="0" xfId="0" applyNumberFormat="1" applyFont="1" applyFill="1" applyBorder="1" applyAlignment="1" applyProtection="1">
      <alignment vertical="center" wrapText="1"/>
    </xf>
    <xf numFmtId="166" fontId="15" fillId="10" borderId="4" xfId="0" applyNumberFormat="1" applyFont="1" applyFill="1" applyBorder="1" applyAlignment="1" applyProtection="1">
      <alignment vertical="center" wrapText="1"/>
      <protection locked="0"/>
    </xf>
    <xf numFmtId="166" fontId="15" fillId="10" borderId="3" xfId="0" applyNumberFormat="1" applyFont="1" applyFill="1" applyBorder="1" applyAlignment="1" applyProtection="1">
      <alignment vertical="center" wrapText="1"/>
      <protection locked="0"/>
    </xf>
    <xf numFmtId="166" fontId="15" fillId="10" borderId="9" xfId="0" applyNumberFormat="1" applyFont="1" applyFill="1" applyBorder="1" applyAlignment="1" applyProtection="1">
      <alignment vertical="center" wrapText="1"/>
      <protection locked="0"/>
    </xf>
    <xf numFmtId="166" fontId="20" fillId="3" borderId="0" xfId="0" applyNumberFormat="1" applyFont="1" applyFill="1" applyBorder="1" applyAlignment="1" applyProtection="1">
      <alignment vertical="center"/>
    </xf>
    <xf numFmtId="166" fontId="1" fillId="0" borderId="0" xfId="0" applyNumberFormat="1" applyFont="1" applyBorder="1" applyAlignment="1" applyProtection="1">
      <alignment wrapText="1"/>
    </xf>
    <xf numFmtId="166" fontId="0" fillId="0" borderId="0" xfId="0" applyNumberFormat="1" applyBorder="1" applyAlignment="1" applyProtection="1">
      <alignment wrapText="1"/>
    </xf>
    <xf numFmtId="166" fontId="19" fillId="3" borderId="0" xfId="0" applyNumberFormat="1" applyFont="1" applyFill="1" applyBorder="1" applyAlignment="1" applyProtection="1">
      <alignment vertical="center"/>
    </xf>
    <xf numFmtId="166" fontId="1" fillId="0" borderId="0" xfId="0" applyNumberFormat="1" applyFont="1" applyFill="1" applyBorder="1" applyAlignment="1" applyProtection="1">
      <alignment wrapText="1"/>
    </xf>
    <xf numFmtId="166" fontId="0" fillId="0" borderId="0" xfId="0" applyNumberFormat="1" applyFont="1" applyBorder="1" applyAlignment="1" applyProtection="1"/>
    <xf numFmtId="166" fontId="0" fillId="0" borderId="0" xfId="0" applyNumberFormat="1" applyBorder="1" applyAlignment="1" applyProtection="1"/>
    <xf numFmtId="166" fontId="0" fillId="0" borderId="0" xfId="0" applyNumberFormat="1" applyFont="1" applyAlignment="1" applyProtection="1">
      <alignment vertical="center"/>
    </xf>
    <xf numFmtId="166" fontId="0" fillId="0" borderId="0" xfId="0" applyNumberFormat="1" applyProtection="1"/>
    <xf numFmtId="166" fontId="0" fillId="0" borderId="0" xfId="0" applyNumberFormat="1" applyAlignment="1" applyProtection="1">
      <alignment wrapText="1"/>
    </xf>
    <xf numFmtId="0" fontId="18" fillId="2" borderId="0" xfId="0" applyFont="1" applyFill="1" applyBorder="1" applyAlignment="1" applyProtection="1">
      <alignment horizontal="left" vertical="center" wrapText="1"/>
    </xf>
    <xf numFmtId="0" fontId="20" fillId="3" borderId="0" xfId="0" applyFont="1" applyFill="1" applyBorder="1" applyAlignment="1" applyProtection="1">
      <alignment horizontal="left" vertical="center" wrapText="1"/>
    </xf>
    <xf numFmtId="167" fontId="15" fillId="10" borderId="3" xfId="0" applyNumberFormat="1" applyFont="1" applyFill="1" applyBorder="1" applyAlignment="1" applyProtection="1">
      <alignment horizontal="left" vertical="center" wrapText="1"/>
      <protection locked="0"/>
    </xf>
    <xf numFmtId="167" fontId="15" fillId="10" borderId="8" xfId="0" applyNumberFormat="1" applyFont="1" applyFill="1" applyBorder="1" applyAlignment="1" applyProtection="1">
      <alignment horizontal="left" vertical="center" wrapText="1"/>
      <protection locked="0"/>
    </xf>
    <xf numFmtId="0" fontId="20" fillId="3" borderId="0" xfId="0" applyFont="1" applyFill="1" applyBorder="1" applyAlignment="1" applyProtection="1">
      <alignment horizontal="left" vertical="center"/>
    </xf>
    <xf numFmtId="0" fontId="0" fillId="0" borderId="0" xfId="0" applyBorder="1" applyAlignment="1" applyProtection="1">
      <alignment horizontal="left" wrapText="1"/>
    </xf>
    <xf numFmtId="167" fontId="15" fillId="10" borderId="8" xfId="0" applyNumberFormat="1" applyFont="1" applyFill="1" applyBorder="1" applyAlignment="1" applyProtection="1">
      <alignment horizontal="left" vertical="center"/>
      <protection locked="0"/>
    </xf>
    <xf numFmtId="0" fontId="19" fillId="3" borderId="0" xfId="0" applyFont="1" applyFill="1" applyBorder="1" applyAlignment="1" applyProtection="1">
      <alignment horizontal="left" vertical="center" wrapText="1"/>
    </xf>
    <xf numFmtId="0" fontId="4" fillId="0" borderId="0" xfId="0" applyFont="1" applyFill="1" applyBorder="1" applyAlignment="1" applyProtection="1">
      <alignment horizontal="left" wrapText="1"/>
    </xf>
    <xf numFmtId="0" fontId="0" fillId="0" borderId="0" xfId="0" applyFont="1" applyBorder="1" applyAlignment="1" applyProtection="1">
      <alignment horizontal="left" vertical="center"/>
    </xf>
    <xf numFmtId="0" fontId="0" fillId="0" borderId="0" xfId="0" applyBorder="1" applyAlignment="1" applyProtection="1">
      <alignment horizontal="left" vertical="center"/>
    </xf>
    <xf numFmtId="0" fontId="0" fillId="0" borderId="0" xfId="0" applyFont="1" applyAlignment="1" applyProtection="1">
      <alignment horizontal="left" vertical="center"/>
    </xf>
    <xf numFmtId="0" fontId="0" fillId="0" borderId="0" xfId="0" applyBorder="1" applyAlignment="1" applyProtection="1">
      <alignment horizontal="left" vertical="top" wrapText="1"/>
    </xf>
    <xf numFmtId="0" fontId="0" fillId="0" borderId="0" xfId="0" applyAlignment="1" applyProtection="1">
      <alignment horizontal="left"/>
    </xf>
    <xf numFmtId="0" fontId="0" fillId="0" borderId="0" xfId="0" applyAlignment="1" applyProtection="1">
      <alignment horizontal="left" vertical="top" wrapText="1"/>
    </xf>
    <xf numFmtId="167" fontId="15" fillId="10" borderId="3" xfId="0" applyNumberFormat="1" applyFont="1" applyFill="1" applyBorder="1" applyAlignment="1" applyProtection="1">
      <alignment horizontal="right" vertical="center"/>
      <protection locked="0"/>
    </xf>
    <xf numFmtId="49" fontId="15" fillId="10" borderId="3" xfId="0" applyNumberFormat="1" applyFont="1" applyFill="1" applyBorder="1" applyAlignment="1" applyProtection="1">
      <alignment horizontal="right" vertical="center"/>
      <protection locked="0"/>
    </xf>
    <xf numFmtId="166" fontId="15" fillId="10" borderId="11" xfId="0" applyNumberFormat="1" applyFont="1" applyFill="1" applyBorder="1" applyAlignment="1" applyProtection="1">
      <alignment vertical="center" wrapText="1"/>
      <protection locked="0"/>
    </xf>
    <xf numFmtId="167" fontId="15" fillId="10" borderId="11" xfId="0" applyNumberFormat="1" applyFont="1" applyFill="1" applyBorder="1" applyAlignment="1" applyProtection="1">
      <alignment vertical="center" wrapText="1"/>
      <protection locked="0"/>
    </xf>
    <xf numFmtId="167" fontId="15" fillId="10" borderId="12" xfId="0" applyNumberFormat="1" applyFont="1" applyFill="1" applyBorder="1" applyAlignment="1" applyProtection="1">
      <alignment vertical="center"/>
      <protection locked="0"/>
    </xf>
    <xf numFmtId="164" fontId="15" fillId="10" borderId="13" xfId="0" applyNumberFormat="1" applyFont="1" applyFill="1" applyBorder="1" applyAlignment="1" applyProtection="1">
      <alignment vertical="center" wrapText="1"/>
      <protection locked="0"/>
    </xf>
    <xf numFmtId="0" fontId="0" fillId="10" borderId="13" xfId="0" applyFont="1" applyFill="1" applyBorder="1" applyAlignment="1" applyProtection="1">
      <alignment vertical="center" wrapText="1"/>
      <protection locked="0"/>
    </xf>
    <xf numFmtId="0" fontId="0" fillId="10" borderId="14" xfId="0" applyFont="1" applyFill="1" applyBorder="1" applyAlignment="1" applyProtection="1">
      <alignment vertical="center" wrapText="1"/>
      <protection locked="0"/>
    </xf>
    <xf numFmtId="167" fontId="15" fillId="10" borderId="11" xfId="0" applyNumberFormat="1" applyFont="1" applyFill="1" applyBorder="1" applyAlignment="1" applyProtection="1">
      <alignment vertical="center"/>
      <protection locked="0"/>
    </xf>
    <xf numFmtId="164" fontId="15" fillId="10" borderId="16" xfId="0" applyNumberFormat="1" applyFont="1" applyFill="1" applyBorder="1" applyAlignment="1" applyProtection="1">
      <alignment vertical="center" wrapText="1"/>
      <protection locked="0"/>
    </xf>
    <xf numFmtId="0" fontId="0" fillId="10" borderId="16" xfId="0" applyFont="1" applyFill="1" applyBorder="1" applyAlignment="1" applyProtection="1">
      <alignment vertical="center" wrapText="1"/>
      <protection locked="0"/>
    </xf>
    <xf numFmtId="0" fontId="0" fillId="10" borderId="17" xfId="0" applyFont="1" applyFill="1" applyBorder="1" applyAlignment="1" applyProtection="1">
      <alignment vertical="center" wrapText="1"/>
      <protection locked="0"/>
    </xf>
    <xf numFmtId="167" fontId="15" fillId="10" borderId="18" xfId="0" applyNumberFormat="1" applyFont="1" applyFill="1" applyBorder="1" applyAlignment="1" applyProtection="1">
      <alignment horizontal="right" vertical="center" wrapText="1"/>
      <protection locked="0"/>
    </xf>
    <xf numFmtId="166" fontId="15" fillId="10" borderId="18" xfId="0" applyNumberFormat="1" applyFont="1" applyFill="1" applyBorder="1" applyAlignment="1" applyProtection="1">
      <alignment vertical="center" wrapText="1"/>
      <protection locked="0"/>
    </xf>
    <xf numFmtId="167" fontId="15" fillId="10" borderId="18" xfId="0" applyNumberFormat="1" applyFont="1" applyFill="1" applyBorder="1" applyAlignment="1" applyProtection="1">
      <alignment vertical="center" wrapText="1"/>
      <protection locked="0"/>
    </xf>
    <xf numFmtId="167" fontId="15" fillId="10" borderId="12" xfId="0" applyNumberFormat="1" applyFont="1" applyFill="1" applyBorder="1" applyAlignment="1" applyProtection="1">
      <alignment horizontal="left" vertical="center" wrapText="1"/>
      <protection locked="0"/>
    </xf>
    <xf numFmtId="166" fontId="15" fillId="10" borderId="12" xfId="0" applyNumberFormat="1" applyFont="1" applyFill="1" applyBorder="1" applyAlignment="1" applyProtection="1">
      <alignment vertical="center" wrapText="1"/>
      <protection locked="0"/>
    </xf>
    <xf numFmtId="167" fontId="15" fillId="10" borderId="12" xfId="0" applyNumberFormat="1" applyFont="1" applyFill="1" applyBorder="1" applyAlignment="1" applyProtection="1">
      <alignment vertical="center" wrapText="1"/>
      <protection locked="0"/>
    </xf>
    <xf numFmtId="167" fontId="15" fillId="10" borderId="11" xfId="0" applyNumberFormat="1" applyFont="1" applyFill="1" applyBorder="1" applyAlignment="1" applyProtection="1">
      <alignment horizontal="left" vertical="center" wrapText="1"/>
      <protection locked="0"/>
    </xf>
    <xf numFmtId="166" fontId="15" fillId="10" borderId="13" xfId="0" applyNumberFormat="1" applyFont="1" applyFill="1" applyBorder="1" applyAlignment="1" applyProtection="1">
      <alignment vertical="center" wrapText="1"/>
      <protection locked="0"/>
    </xf>
    <xf numFmtId="0" fontId="15" fillId="10" borderId="13" xfId="0" applyFont="1" applyFill="1" applyBorder="1" applyAlignment="1" applyProtection="1">
      <alignment vertical="center" wrapText="1"/>
      <protection locked="0"/>
    </xf>
    <xf numFmtId="0" fontId="15" fillId="10" borderId="14" xfId="0" applyFont="1" applyFill="1" applyBorder="1" applyAlignment="1" applyProtection="1">
      <alignment vertical="center" wrapText="1"/>
      <protection locked="0"/>
    </xf>
    <xf numFmtId="166" fontId="15" fillId="10" borderId="16" xfId="0" applyNumberFormat="1" applyFont="1" applyFill="1" applyBorder="1" applyAlignment="1" applyProtection="1">
      <alignment vertical="center" wrapText="1"/>
      <protection locked="0"/>
    </xf>
    <xf numFmtId="0" fontId="15" fillId="10" borderId="16" xfId="0" applyFont="1" applyFill="1" applyBorder="1" applyAlignment="1" applyProtection="1">
      <alignment vertical="center" wrapText="1"/>
      <protection locked="0"/>
    </xf>
    <xf numFmtId="0" fontId="15" fillId="10" borderId="17" xfId="0" applyFont="1" applyFill="1" applyBorder="1" applyAlignment="1" applyProtection="1">
      <alignment vertical="center" wrapText="1"/>
      <protection locked="0"/>
    </xf>
    <xf numFmtId="167" fontId="15" fillId="10" borderId="11" xfId="0" applyNumberFormat="1" applyFont="1" applyFill="1" applyBorder="1" applyAlignment="1" applyProtection="1">
      <alignment horizontal="left" vertical="center"/>
      <protection locked="0"/>
    </xf>
    <xf numFmtId="167" fontId="15" fillId="10" borderId="12" xfId="0" applyNumberFormat="1" applyFont="1" applyFill="1" applyBorder="1" applyAlignment="1" applyProtection="1">
      <alignment horizontal="left" vertical="center"/>
      <protection locked="0"/>
    </xf>
    <xf numFmtId="167" fontId="15" fillId="10" borderId="18" xfId="0" applyNumberFormat="1" applyFont="1" applyFill="1" applyBorder="1" applyAlignment="1" applyProtection="1">
      <alignment horizontal="left" vertical="center"/>
      <protection locked="0"/>
    </xf>
    <xf numFmtId="166" fontId="15" fillId="10" borderId="19" xfId="0" applyNumberFormat="1" applyFont="1" applyFill="1" applyBorder="1" applyAlignment="1" applyProtection="1">
      <alignment vertical="center" wrapText="1"/>
      <protection locked="0"/>
    </xf>
    <xf numFmtId="0" fontId="15" fillId="10" borderId="19" xfId="0" applyFont="1" applyFill="1" applyBorder="1" applyAlignment="1" applyProtection="1">
      <alignment vertical="center" wrapText="1"/>
      <protection locked="0"/>
    </xf>
    <xf numFmtId="0" fontId="15" fillId="10" borderId="20" xfId="0" applyFont="1" applyFill="1" applyBorder="1" applyAlignment="1" applyProtection="1">
      <alignment vertical="center" wrapText="1"/>
      <protection locked="0"/>
    </xf>
    <xf numFmtId="167" fontId="15" fillId="10" borderId="15" xfId="0" applyNumberFormat="1" applyFont="1" applyFill="1" applyBorder="1" applyAlignment="1" applyProtection="1">
      <alignment horizontal="left" vertical="center"/>
      <protection locked="0"/>
    </xf>
    <xf numFmtId="166" fontId="15" fillId="10" borderId="21" xfId="0" applyNumberFormat="1" applyFont="1" applyFill="1" applyBorder="1" applyAlignment="1" applyProtection="1">
      <alignment vertical="center" wrapText="1"/>
      <protection locked="0"/>
    </xf>
    <xf numFmtId="0" fontId="15" fillId="10" borderId="21" xfId="0" applyFont="1" applyFill="1" applyBorder="1" applyAlignment="1" applyProtection="1">
      <alignment vertical="center" wrapText="1"/>
      <protection locked="0"/>
    </xf>
    <xf numFmtId="0" fontId="15" fillId="10" borderId="22" xfId="0" applyFont="1" applyFill="1" applyBorder="1" applyAlignment="1" applyProtection="1">
      <alignment vertical="center" wrapText="1"/>
      <protection locked="0"/>
    </xf>
    <xf numFmtId="167" fontId="15" fillId="10" borderId="23" xfId="0" applyNumberFormat="1" applyFont="1" applyFill="1" applyBorder="1" applyAlignment="1" applyProtection="1">
      <alignment horizontal="left" vertical="center"/>
      <protection locked="0"/>
    </xf>
    <xf numFmtId="166" fontId="15" fillId="10" borderId="24" xfId="0" applyNumberFormat="1" applyFont="1" applyFill="1" applyBorder="1" applyAlignment="1" applyProtection="1">
      <alignment vertical="center" wrapText="1"/>
      <protection locked="0"/>
    </xf>
    <xf numFmtId="0" fontId="15" fillId="10" borderId="24" xfId="0" applyFont="1" applyFill="1" applyBorder="1" applyAlignment="1" applyProtection="1">
      <alignment vertical="center" wrapText="1"/>
      <protection locked="0"/>
    </xf>
    <xf numFmtId="0" fontId="15" fillId="10" borderId="25" xfId="0"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zoomScale="85" zoomScaleNormal="85" workbookViewId="0">
      <selection activeCell="A7" sqref="A7"/>
    </sheetView>
  </sheetViews>
  <sheetFormatPr defaultColWidth="0" defaultRowHeight="14.25" zeroHeight="1" x14ac:dyDescent="0.2"/>
  <cols>
    <col min="1" max="1" width="219.28515625" style="70" customWidth="1"/>
    <col min="2" max="2" width="33.28515625" style="69" customWidth="1"/>
    <col min="3" max="16384" width="8.7109375" style="17" hidden="1"/>
  </cols>
  <sheetData>
    <row r="1" spans="1:2" ht="23.25" customHeight="1" x14ac:dyDescent="0.2">
      <c r="A1" s="68" t="s">
        <v>86</v>
      </c>
    </row>
    <row r="2" spans="1:2" ht="33" customHeight="1" x14ac:dyDescent="0.2">
      <c r="A2" s="147" t="s">
        <v>119</v>
      </c>
    </row>
    <row r="3" spans="1:2" ht="17.25" customHeight="1" x14ac:dyDescent="0.2"/>
    <row r="4" spans="1:2" ht="23.25" customHeight="1" x14ac:dyDescent="0.2">
      <c r="A4" s="111" t="s">
        <v>124</v>
      </c>
    </row>
    <row r="5" spans="1:2" ht="17.25" customHeight="1" x14ac:dyDescent="0.2"/>
    <row r="6" spans="1:2" ht="23.25" customHeight="1" x14ac:dyDescent="0.2">
      <c r="A6" s="71" t="s">
        <v>14</v>
      </c>
    </row>
    <row r="7" spans="1:2" ht="17.25" customHeight="1" x14ac:dyDescent="0.2">
      <c r="A7" s="72" t="s">
        <v>16</v>
      </c>
    </row>
    <row r="8" spans="1:2" ht="17.25" customHeight="1" x14ac:dyDescent="0.2">
      <c r="A8" s="73" t="s">
        <v>90</v>
      </c>
    </row>
    <row r="9" spans="1:2" ht="17.25" customHeight="1" x14ac:dyDescent="0.2">
      <c r="A9" s="73"/>
    </row>
    <row r="10" spans="1:2" ht="23.25" customHeight="1" x14ac:dyDescent="0.2">
      <c r="A10" s="71" t="s">
        <v>17</v>
      </c>
      <c r="B10" s="117" t="s">
        <v>128</v>
      </c>
    </row>
    <row r="11" spans="1:2" ht="17.25" customHeight="1" x14ac:dyDescent="0.2">
      <c r="A11" s="74" t="s">
        <v>27</v>
      </c>
    </row>
    <row r="12" spans="1:2" ht="17.25" customHeight="1" x14ac:dyDescent="0.2">
      <c r="A12" s="73" t="s">
        <v>18</v>
      </c>
    </row>
    <row r="13" spans="1:2" ht="17.25" customHeight="1" x14ac:dyDescent="0.2">
      <c r="A13" s="73" t="s">
        <v>19</v>
      </c>
    </row>
    <row r="14" spans="1:2" ht="17.25" customHeight="1" x14ac:dyDescent="0.2">
      <c r="A14" s="75" t="s">
        <v>20</v>
      </c>
    </row>
    <row r="15" spans="1:2" ht="17.25" customHeight="1" x14ac:dyDescent="0.2">
      <c r="A15" s="73" t="s">
        <v>21</v>
      </c>
    </row>
    <row r="16" spans="1:2" ht="17.25" customHeight="1" x14ac:dyDescent="0.2">
      <c r="A16" s="73"/>
    </row>
    <row r="17" spans="1:1" ht="23.25" customHeight="1" x14ac:dyDescent="0.2">
      <c r="A17" s="71" t="s">
        <v>22</v>
      </c>
    </row>
    <row r="18" spans="1:1" ht="17.25" customHeight="1" x14ac:dyDescent="0.2">
      <c r="A18" s="75" t="s">
        <v>10</v>
      </c>
    </row>
    <row r="19" spans="1:1" ht="17.25" customHeight="1" x14ac:dyDescent="0.2">
      <c r="A19" s="75" t="s">
        <v>26</v>
      </c>
    </row>
    <row r="20" spans="1:1" ht="17.25" customHeight="1" x14ac:dyDescent="0.2">
      <c r="A20" s="102" t="s">
        <v>118</v>
      </c>
    </row>
    <row r="21" spans="1:1" ht="17.25" customHeight="1" x14ac:dyDescent="0.2">
      <c r="A21" s="76"/>
    </row>
    <row r="22" spans="1:1" ht="23.25" customHeight="1" x14ac:dyDescent="0.2">
      <c r="A22" s="71" t="s">
        <v>11</v>
      </c>
    </row>
    <row r="23" spans="1:1" ht="17.25" customHeight="1" x14ac:dyDescent="0.2">
      <c r="A23" s="76" t="s">
        <v>85</v>
      </c>
    </row>
    <row r="24" spans="1:1" ht="17.25" customHeight="1" x14ac:dyDescent="0.2">
      <c r="A24" s="76"/>
    </row>
    <row r="25" spans="1:1" ht="23.25" customHeight="1" x14ac:dyDescent="0.2">
      <c r="A25" s="71" t="s">
        <v>54</v>
      </c>
    </row>
    <row r="26" spans="1:1" ht="17.25" customHeight="1" x14ac:dyDescent="0.2">
      <c r="A26" s="77" t="s">
        <v>60</v>
      </c>
    </row>
    <row r="27" spans="1:1" ht="32.25" customHeight="1" x14ac:dyDescent="0.2">
      <c r="A27" s="75" t="s">
        <v>112</v>
      </c>
    </row>
    <row r="28" spans="1:1" ht="17.25" customHeight="1" x14ac:dyDescent="0.2">
      <c r="A28" s="77" t="s">
        <v>55</v>
      </c>
    </row>
    <row r="29" spans="1:1" ht="32.25" customHeight="1" x14ac:dyDescent="0.2">
      <c r="A29" s="75" t="s">
        <v>149</v>
      </c>
    </row>
    <row r="30" spans="1:1" ht="17.25" customHeight="1" x14ac:dyDescent="0.2">
      <c r="A30" s="77" t="s">
        <v>12</v>
      </c>
    </row>
    <row r="31" spans="1:1" ht="17.25" customHeight="1" x14ac:dyDescent="0.2">
      <c r="A31" s="75" t="s">
        <v>56</v>
      </c>
    </row>
    <row r="32" spans="1:1" ht="17.25" customHeight="1" x14ac:dyDescent="0.2">
      <c r="A32" s="77" t="s">
        <v>57</v>
      </c>
    </row>
    <row r="33" spans="1:1" ht="32.25" customHeight="1" x14ac:dyDescent="0.2">
      <c r="A33" s="78" t="s">
        <v>58</v>
      </c>
    </row>
    <row r="34" spans="1:1" ht="32.25" customHeight="1" x14ac:dyDescent="0.2">
      <c r="A34" s="79" t="s">
        <v>23</v>
      </c>
    </row>
    <row r="35" spans="1:1" ht="17.25" customHeight="1" x14ac:dyDescent="0.2">
      <c r="A35" s="77" t="s">
        <v>47</v>
      </c>
    </row>
    <row r="36" spans="1:1" ht="32.25" customHeight="1" x14ac:dyDescent="0.2">
      <c r="A36" s="75" t="s">
        <v>130</v>
      </c>
    </row>
    <row r="37" spans="1:1" ht="32.25" customHeight="1" x14ac:dyDescent="0.2">
      <c r="A37" s="78" t="s">
        <v>25</v>
      </c>
    </row>
    <row r="38" spans="1:1" ht="32.25" customHeight="1" x14ac:dyDescent="0.2">
      <c r="A38" s="75" t="s">
        <v>61</v>
      </c>
    </row>
    <row r="39" spans="1:1" ht="17.25" customHeight="1" x14ac:dyDescent="0.2">
      <c r="A39" s="79"/>
    </row>
    <row r="40" spans="1:1" ht="22.5" customHeight="1" x14ac:dyDescent="0.2">
      <c r="A40" s="71" t="s">
        <v>5</v>
      </c>
    </row>
    <row r="41" spans="1:1" ht="17.25" customHeight="1" x14ac:dyDescent="0.2">
      <c r="A41" s="84" t="s">
        <v>120</v>
      </c>
    </row>
    <row r="42" spans="1:1" ht="17.25" customHeight="1" x14ac:dyDescent="0.2">
      <c r="A42" s="80" t="s">
        <v>68</v>
      </c>
    </row>
    <row r="43" spans="1:1" ht="17.25" customHeight="1" x14ac:dyDescent="0.2">
      <c r="A43" s="81" t="s">
        <v>131</v>
      </c>
    </row>
    <row r="44" spans="1:1" ht="32.25" customHeight="1" x14ac:dyDescent="0.2">
      <c r="A44" s="81" t="s">
        <v>103</v>
      </c>
    </row>
    <row r="45" spans="1:1" ht="32.25" customHeight="1" x14ac:dyDescent="0.2">
      <c r="A45" s="81" t="s">
        <v>69</v>
      </c>
    </row>
    <row r="46" spans="1:1" ht="17.25" customHeight="1" x14ac:dyDescent="0.2">
      <c r="A46" s="82" t="s">
        <v>132</v>
      </c>
    </row>
    <row r="47" spans="1:1" ht="32.25" customHeight="1" x14ac:dyDescent="0.2">
      <c r="A47" s="78" t="s">
        <v>70</v>
      </c>
    </row>
    <row r="48" spans="1:1" ht="32.25" customHeight="1" x14ac:dyDescent="0.2">
      <c r="A48" s="78" t="s">
        <v>62</v>
      </c>
    </row>
    <row r="49" spans="1:1" ht="32.25" customHeight="1" x14ac:dyDescent="0.2">
      <c r="A49" s="81" t="s">
        <v>150</v>
      </c>
    </row>
    <row r="50" spans="1:1" ht="17.25" customHeight="1" x14ac:dyDescent="0.2">
      <c r="A50" s="81" t="s">
        <v>71</v>
      </c>
    </row>
    <row r="51" spans="1:1" ht="17.25" customHeight="1" x14ac:dyDescent="0.2">
      <c r="A51" s="81" t="s">
        <v>24</v>
      </c>
    </row>
    <row r="52" spans="1:1" ht="17.25" customHeight="1" x14ac:dyDescent="0.2">
      <c r="A52" s="81"/>
    </row>
    <row r="53" spans="1:1" ht="22.5" customHeight="1" x14ac:dyDescent="0.2">
      <c r="A53" s="71" t="s">
        <v>59</v>
      </c>
    </row>
    <row r="54" spans="1:1" ht="32.25" customHeight="1" x14ac:dyDescent="0.2">
      <c r="A54" s="147" t="s">
        <v>121</v>
      </c>
    </row>
    <row r="55" spans="1:1" ht="17.25" customHeight="1" x14ac:dyDescent="0.2">
      <c r="A55" s="83" t="s">
        <v>122</v>
      </c>
    </row>
    <row r="56" spans="1:1" ht="17.25" customHeight="1" x14ac:dyDescent="0.2">
      <c r="A56" s="84" t="s">
        <v>75</v>
      </c>
    </row>
    <row r="57" spans="1:1" ht="17.25" customHeight="1" x14ac:dyDescent="0.2">
      <c r="A57" s="102" t="s">
        <v>123</v>
      </c>
    </row>
    <row r="58" spans="1:1" ht="17.25" customHeight="1" x14ac:dyDescent="0.2">
      <c r="A58" s="85" t="s">
        <v>74</v>
      </c>
    </row>
    <row r="59" spans="1:1" x14ac:dyDescent="0.2"/>
    <row r="60" spans="1:1" hidden="1" x14ac:dyDescent="0.2"/>
    <row r="61" spans="1:1" hidden="1" x14ac:dyDescent="0.2">
      <c r="A61" s="86"/>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B11" sqref="B11"/>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220" t="s">
        <v>98</v>
      </c>
      <c r="B1" s="220"/>
      <c r="C1" s="220"/>
      <c r="D1" s="220"/>
      <c r="E1" s="220"/>
      <c r="F1" s="220"/>
      <c r="G1" s="48"/>
      <c r="H1" s="48"/>
      <c r="I1" s="48"/>
      <c r="J1" s="48"/>
      <c r="K1" s="48"/>
    </row>
    <row r="2" spans="1:11" ht="21" customHeight="1" x14ac:dyDescent="0.2">
      <c r="A2" s="4" t="s">
        <v>2</v>
      </c>
      <c r="B2" s="221" t="s">
        <v>168</v>
      </c>
      <c r="C2" s="221"/>
      <c r="D2" s="221"/>
      <c r="E2" s="221"/>
      <c r="F2" s="221"/>
      <c r="G2" s="48"/>
      <c r="H2" s="48"/>
      <c r="I2" s="48"/>
      <c r="J2" s="48"/>
      <c r="K2" s="48"/>
    </row>
    <row r="3" spans="1:11" ht="21" customHeight="1" x14ac:dyDescent="0.2">
      <c r="A3" s="4" t="s">
        <v>99</v>
      </c>
      <c r="B3" s="221" t="s">
        <v>223</v>
      </c>
      <c r="C3" s="221"/>
      <c r="D3" s="221"/>
      <c r="E3" s="221"/>
      <c r="F3" s="221"/>
      <c r="G3" s="48"/>
      <c r="H3" s="48"/>
      <c r="I3" s="48"/>
      <c r="J3" s="48"/>
      <c r="K3" s="48"/>
    </row>
    <row r="4" spans="1:11" ht="21" customHeight="1" x14ac:dyDescent="0.2">
      <c r="A4" s="4" t="s">
        <v>79</v>
      </c>
      <c r="B4" s="222">
        <v>43282</v>
      </c>
      <c r="C4" s="222"/>
      <c r="D4" s="222"/>
      <c r="E4" s="222"/>
      <c r="F4" s="222"/>
      <c r="G4" s="48"/>
      <c r="H4" s="48"/>
      <c r="I4" s="48"/>
      <c r="J4" s="48"/>
      <c r="K4" s="48"/>
    </row>
    <row r="5" spans="1:11" ht="21" customHeight="1" x14ac:dyDescent="0.2">
      <c r="A5" s="4" t="s">
        <v>80</v>
      </c>
      <c r="B5" s="222">
        <v>43646</v>
      </c>
      <c r="C5" s="222"/>
      <c r="D5" s="222"/>
      <c r="E5" s="222"/>
      <c r="F5" s="222"/>
      <c r="G5" s="48"/>
      <c r="H5" s="48"/>
      <c r="I5" s="48"/>
      <c r="J5" s="48"/>
      <c r="K5" s="48"/>
    </row>
    <row r="6" spans="1:11" ht="21" customHeight="1" x14ac:dyDescent="0.2">
      <c r="A6" s="4" t="s">
        <v>104</v>
      </c>
      <c r="B6" s="219" t="str">
        <f>IF(AND(Travel!B7&lt;&gt;A30,Hospitality!B7&lt;&gt;A30,'All other expenses'!B7&lt;&gt;A30,'Gifts and benefits'!B7&lt;&gt;A30),A31,IF(AND(Travel!B7=A30,Hospitality!B7=A30,'All other expenses'!B7=A30,'Gifts and benefits'!B7=A30),A33,A32))</f>
        <v>Data and totals checked on all sheets</v>
      </c>
      <c r="C6" s="219"/>
      <c r="D6" s="219"/>
      <c r="E6" s="219"/>
      <c r="F6" s="219"/>
      <c r="G6" s="36"/>
      <c r="H6" s="48"/>
      <c r="I6" s="48"/>
      <c r="J6" s="48"/>
      <c r="K6" s="48"/>
    </row>
    <row r="7" spans="1:11" ht="21" customHeight="1" x14ac:dyDescent="0.2">
      <c r="A7" s="4" t="s">
        <v>133</v>
      </c>
      <c r="B7" s="218" t="s">
        <v>63</v>
      </c>
      <c r="C7" s="218"/>
      <c r="D7" s="218"/>
      <c r="E7" s="218"/>
      <c r="F7" s="218"/>
      <c r="G7" s="36"/>
      <c r="H7" s="48"/>
      <c r="I7" s="48"/>
      <c r="J7" s="48"/>
      <c r="K7" s="48"/>
    </row>
    <row r="8" spans="1:11" ht="21" customHeight="1" x14ac:dyDescent="0.2">
      <c r="A8" s="4" t="s">
        <v>100</v>
      </c>
      <c r="B8" s="218" t="s">
        <v>225</v>
      </c>
      <c r="C8" s="218"/>
      <c r="D8" s="218"/>
      <c r="E8" s="218"/>
      <c r="F8" s="218"/>
      <c r="G8" s="36"/>
      <c r="H8" s="48"/>
      <c r="I8" s="48"/>
      <c r="J8" s="48"/>
      <c r="K8" s="48"/>
    </row>
    <row r="9" spans="1:11" ht="66.75" customHeight="1" x14ac:dyDescent="0.2">
      <c r="A9" s="217" t="s">
        <v>125</v>
      </c>
      <c r="B9" s="217"/>
      <c r="C9" s="217"/>
      <c r="D9" s="217"/>
      <c r="E9" s="217"/>
      <c r="F9" s="217"/>
      <c r="G9" s="36"/>
      <c r="H9" s="48"/>
      <c r="I9" s="48"/>
      <c r="J9" s="48"/>
      <c r="K9" s="48"/>
    </row>
    <row r="10" spans="1:11" s="146" customFormat="1" ht="36" customHeight="1" x14ac:dyDescent="0.2">
      <c r="A10" s="140" t="s">
        <v>48</v>
      </c>
      <c r="B10" s="141" t="s">
        <v>31</v>
      </c>
      <c r="C10" s="141" t="s">
        <v>65</v>
      </c>
      <c r="D10" s="142"/>
      <c r="E10" s="143" t="s">
        <v>47</v>
      </c>
      <c r="F10" s="144" t="s">
        <v>72</v>
      </c>
      <c r="G10" s="145"/>
      <c r="H10" s="145"/>
      <c r="I10" s="145"/>
      <c r="J10" s="145"/>
      <c r="K10" s="145"/>
    </row>
    <row r="11" spans="1:11" ht="27.75" customHeight="1" x14ac:dyDescent="0.2">
      <c r="A11" s="11" t="s">
        <v>84</v>
      </c>
      <c r="B11" s="95">
        <f>B15+B16+B17</f>
        <v>26192.594347826089</v>
      </c>
      <c r="C11" s="103" t="str">
        <f>IF(Travel!B6="",A34,Travel!B6)</f>
        <v>Figures exclude GST</v>
      </c>
      <c r="D11" s="8"/>
      <c r="E11" s="11" t="s">
        <v>95</v>
      </c>
      <c r="F11" s="56">
        <f>'Gifts and benefits'!C27</f>
        <v>5</v>
      </c>
      <c r="G11" s="49"/>
      <c r="H11" s="49"/>
      <c r="I11" s="49"/>
      <c r="J11" s="49"/>
      <c r="K11" s="49"/>
    </row>
    <row r="12" spans="1:11" ht="27.75" customHeight="1" x14ac:dyDescent="0.2">
      <c r="A12" s="11" t="s">
        <v>12</v>
      </c>
      <c r="B12" s="95">
        <f>Hospitality!B25</f>
        <v>0</v>
      </c>
      <c r="C12" s="103" t="str">
        <f>IF(Hospitality!B6="",A34,Hospitality!B6)</f>
        <v>Not yet indicated</v>
      </c>
      <c r="D12" s="8"/>
      <c r="E12" s="11" t="s">
        <v>96</v>
      </c>
      <c r="F12" s="56">
        <f>'Gifts and benefits'!C28</f>
        <v>3</v>
      </c>
      <c r="G12" s="49"/>
      <c r="H12" s="49"/>
      <c r="I12" s="49"/>
      <c r="J12" s="49"/>
      <c r="K12" s="49"/>
    </row>
    <row r="13" spans="1:11" ht="27.75" customHeight="1" x14ac:dyDescent="0.2">
      <c r="A13" s="11" t="s">
        <v>30</v>
      </c>
      <c r="B13" s="95">
        <f>'All other expenses'!B22</f>
        <v>6994.66</v>
      </c>
      <c r="C13" s="103" t="str">
        <f>IF('All other expenses'!B6="",A34,'All other expenses'!B6)</f>
        <v>Figures exclude GST</v>
      </c>
      <c r="D13" s="8"/>
      <c r="E13" s="11" t="s">
        <v>97</v>
      </c>
      <c r="F13" s="56">
        <f>'Gifts and benefits'!C29</f>
        <v>2</v>
      </c>
      <c r="G13" s="48"/>
      <c r="H13" s="48"/>
      <c r="I13" s="48"/>
      <c r="J13" s="48"/>
      <c r="K13" s="48"/>
    </row>
    <row r="14" spans="1:11" ht="12.75" customHeight="1" x14ac:dyDescent="0.2">
      <c r="A14" s="10"/>
      <c r="B14" s="96"/>
      <c r="C14" s="104"/>
      <c r="D14" s="57"/>
      <c r="E14" s="8"/>
      <c r="F14" s="58"/>
      <c r="G14" s="28"/>
      <c r="H14" s="28"/>
      <c r="I14" s="28"/>
      <c r="J14" s="28"/>
      <c r="K14" s="28"/>
    </row>
    <row r="15" spans="1:11" ht="27.75" customHeight="1" x14ac:dyDescent="0.2">
      <c r="A15" s="12" t="s">
        <v>45</v>
      </c>
      <c r="B15" s="97">
        <f>Travel!B22</f>
        <v>14340.69</v>
      </c>
      <c r="C15" s="105" t="str">
        <f>C11</f>
        <v>Figures exclude GST</v>
      </c>
      <c r="D15" s="8"/>
      <c r="E15" s="8"/>
      <c r="F15" s="58"/>
      <c r="G15" s="48"/>
      <c r="H15" s="48"/>
      <c r="I15" s="48"/>
      <c r="J15" s="48"/>
      <c r="K15" s="48"/>
    </row>
    <row r="16" spans="1:11" ht="27.75" customHeight="1" x14ac:dyDescent="0.2">
      <c r="A16" s="12" t="s">
        <v>91</v>
      </c>
      <c r="B16" s="97">
        <f>Travel!B76</f>
        <v>11851.904347826088</v>
      </c>
      <c r="C16" s="105" t="str">
        <f>C11</f>
        <v>Figures exclude GST</v>
      </c>
      <c r="D16" s="59"/>
      <c r="E16" s="8"/>
      <c r="F16" s="60"/>
      <c r="G16" s="48"/>
      <c r="H16" s="48"/>
      <c r="I16" s="48"/>
      <c r="J16" s="48"/>
      <c r="K16" s="48"/>
    </row>
    <row r="17" spans="1:11" ht="27.75" customHeight="1" x14ac:dyDescent="0.2">
      <c r="A17" s="12" t="s">
        <v>46</v>
      </c>
      <c r="B17" s="97">
        <f>Travel!B85</f>
        <v>0</v>
      </c>
      <c r="C17" s="105" t="str">
        <f>C11</f>
        <v>Figures exclude GST</v>
      </c>
      <c r="D17" s="8"/>
      <c r="E17" s="8"/>
      <c r="F17" s="60"/>
      <c r="G17" s="48"/>
      <c r="H17" s="48"/>
      <c r="I17" s="48"/>
      <c r="J17" s="48"/>
      <c r="K17" s="48"/>
    </row>
    <row r="18" spans="1:11" ht="27.75" customHeight="1" x14ac:dyDescent="0.2">
      <c r="A18" s="29"/>
      <c r="B18" s="24"/>
      <c r="C18" s="29"/>
      <c r="D18" s="7"/>
      <c r="E18" s="7"/>
      <c r="F18" s="61"/>
      <c r="G18" s="62"/>
      <c r="H18" s="62"/>
      <c r="I18" s="62"/>
      <c r="J18" s="62"/>
      <c r="K18" s="62"/>
    </row>
    <row r="19" spans="1:11" x14ac:dyDescent="0.2">
      <c r="A19" s="53" t="s">
        <v>8</v>
      </c>
      <c r="B19" s="27"/>
      <c r="C19" s="28"/>
      <c r="D19" s="29"/>
      <c r="E19" s="29"/>
      <c r="F19" s="29"/>
      <c r="G19" s="29"/>
      <c r="H19" s="29"/>
      <c r="I19" s="29"/>
      <c r="J19" s="29"/>
      <c r="K19" s="29"/>
    </row>
    <row r="20" spans="1:11" x14ac:dyDescent="0.2">
      <c r="A20" s="25" t="s">
        <v>9</v>
      </c>
      <c r="B20" s="54"/>
      <c r="C20" s="54"/>
      <c r="D20" s="28"/>
      <c r="E20" s="28"/>
      <c r="F20" s="28"/>
      <c r="G20" s="29"/>
      <c r="H20" s="29"/>
      <c r="I20" s="29"/>
      <c r="J20" s="29"/>
      <c r="K20" s="29"/>
    </row>
    <row r="21" spans="1:11" ht="12.6" customHeight="1" x14ac:dyDescent="0.2">
      <c r="A21" s="25" t="s">
        <v>66</v>
      </c>
      <c r="B21" s="54"/>
      <c r="C21" s="54"/>
      <c r="D21" s="22"/>
      <c r="E21" s="29"/>
      <c r="F21" s="29"/>
      <c r="G21" s="29"/>
      <c r="H21" s="29"/>
      <c r="I21" s="29"/>
      <c r="J21" s="29"/>
      <c r="K21" s="29"/>
    </row>
    <row r="22" spans="1:11" ht="12.6" customHeight="1" x14ac:dyDescent="0.2">
      <c r="A22" s="25" t="s">
        <v>81</v>
      </c>
      <c r="B22" s="54"/>
      <c r="C22" s="54"/>
      <c r="D22" s="22"/>
      <c r="E22" s="29"/>
      <c r="F22" s="29"/>
      <c r="G22" s="29"/>
      <c r="H22" s="29"/>
      <c r="I22" s="29"/>
      <c r="J22" s="29"/>
      <c r="K22" s="29"/>
    </row>
    <row r="23" spans="1:11" ht="12.6" customHeight="1" x14ac:dyDescent="0.2">
      <c r="A23" s="25" t="s">
        <v>101</v>
      </c>
      <c r="B23" s="54"/>
      <c r="C23" s="54"/>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156</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0" t="s">
        <v>94</v>
      </c>
      <c r="B36" s="99"/>
      <c r="C36" s="99"/>
      <c r="D36" s="99"/>
      <c r="E36" s="99"/>
      <c r="F36" s="99"/>
      <c r="G36" s="48"/>
      <c r="H36" s="48"/>
      <c r="I36" s="48"/>
      <c r="J36" s="48"/>
      <c r="K36" s="48"/>
    </row>
    <row r="37" spans="1:11" hidden="1" x14ac:dyDescent="0.2">
      <c r="A37" s="100" t="s">
        <v>63</v>
      </c>
      <c r="B37" s="99"/>
      <c r="C37" s="99"/>
      <c r="D37" s="99"/>
      <c r="E37" s="99"/>
      <c r="F37" s="99"/>
      <c r="G37" s="48"/>
      <c r="H37" s="48"/>
      <c r="I37" s="48"/>
      <c r="J37" s="48"/>
      <c r="K37" s="48"/>
    </row>
    <row r="38" spans="1:11" hidden="1" x14ac:dyDescent="0.2">
      <c r="A38" s="63" t="s">
        <v>38</v>
      </c>
      <c r="B38" s="5"/>
      <c r="C38" s="5"/>
      <c r="D38" s="5"/>
      <c r="E38" s="5"/>
      <c r="F38" s="5"/>
      <c r="G38" s="48"/>
      <c r="H38" s="48"/>
      <c r="I38" s="48"/>
      <c r="J38" s="48"/>
      <c r="K38" s="48"/>
    </row>
    <row r="39" spans="1:11" hidden="1" x14ac:dyDescent="0.2">
      <c r="A39" s="64" t="s">
        <v>39</v>
      </c>
      <c r="B39" s="5"/>
      <c r="C39" s="5"/>
      <c r="D39" s="5"/>
      <c r="E39" s="5"/>
      <c r="F39" s="5"/>
      <c r="G39" s="48"/>
      <c r="H39" s="48"/>
      <c r="I39" s="48"/>
      <c r="J39" s="48"/>
      <c r="K39" s="48"/>
    </row>
    <row r="40" spans="1:11" hidden="1" x14ac:dyDescent="0.2">
      <c r="A40" s="64" t="s">
        <v>41</v>
      </c>
      <c r="B40" s="5"/>
      <c r="C40" s="5"/>
      <c r="D40" s="5"/>
      <c r="E40" s="5"/>
      <c r="F40" s="5"/>
      <c r="G40" s="48"/>
      <c r="H40" s="48"/>
      <c r="I40" s="48"/>
      <c r="J40" s="48"/>
      <c r="K40" s="48"/>
    </row>
    <row r="41" spans="1:11" hidden="1" x14ac:dyDescent="0.2">
      <c r="A41" s="64" t="s">
        <v>40</v>
      </c>
      <c r="B41" s="5"/>
      <c r="C41" s="5"/>
      <c r="D41" s="5"/>
      <c r="E41" s="5"/>
      <c r="F41" s="5"/>
      <c r="G41" s="48"/>
      <c r="H41" s="48"/>
      <c r="I41" s="48"/>
      <c r="J41" s="48"/>
      <c r="K41" s="48"/>
    </row>
    <row r="42" spans="1:11" hidden="1" x14ac:dyDescent="0.2">
      <c r="A42" s="64" t="s">
        <v>42</v>
      </c>
      <c r="B42" s="5"/>
      <c r="C42" s="5"/>
      <c r="D42" s="5"/>
      <c r="E42" s="5"/>
      <c r="F42" s="5"/>
      <c r="G42" s="48"/>
      <c r="H42" s="48"/>
      <c r="I42" s="48"/>
      <c r="J42" s="48"/>
      <c r="K42" s="48"/>
    </row>
    <row r="43" spans="1:11" hidden="1" x14ac:dyDescent="0.2">
      <c r="A43" s="64" t="s">
        <v>43</v>
      </c>
      <c r="B43" s="5"/>
      <c r="C43" s="5"/>
      <c r="D43" s="5"/>
      <c r="E43" s="5"/>
      <c r="F43" s="5"/>
      <c r="G43" s="48"/>
      <c r="H43" s="48"/>
      <c r="I43" s="48"/>
      <c r="J43" s="48"/>
      <c r="K43" s="48"/>
    </row>
    <row r="44" spans="1:11" hidden="1" x14ac:dyDescent="0.2">
      <c r="A44" s="101" t="s">
        <v>36</v>
      </c>
      <c r="B44" s="99"/>
      <c r="C44" s="99"/>
      <c r="D44" s="99"/>
      <c r="E44" s="99"/>
      <c r="F44" s="99"/>
      <c r="G44" s="48"/>
      <c r="H44" s="48"/>
      <c r="I44" s="48"/>
      <c r="J44" s="48"/>
      <c r="K44" s="48"/>
    </row>
    <row r="45" spans="1:11" hidden="1" x14ac:dyDescent="0.2">
      <c r="A45" s="99" t="s">
        <v>34</v>
      </c>
      <c r="B45" s="99"/>
      <c r="C45" s="99"/>
      <c r="D45" s="99"/>
      <c r="E45" s="99"/>
      <c r="F45" s="99"/>
      <c r="G45" s="48"/>
      <c r="H45" s="48"/>
      <c r="I45" s="48"/>
      <c r="J45" s="48"/>
      <c r="K45" s="48"/>
    </row>
    <row r="46" spans="1:11" hidden="1" x14ac:dyDescent="0.2">
      <c r="A46" s="65">
        <v>-20000</v>
      </c>
      <c r="B46" s="5"/>
      <c r="C46" s="5"/>
      <c r="D46" s="5"/>
      <c r="E46" s="5"/>
      <c r="F46" s="5"/>
      <c r="G46" s="48"/>
      <c r="H46" s="48"/>
      <c r="I46" s="48"/>
      <c r="J46" s="48"/>
      <c r="K46" s="48"/>
    </row>
    <row r="47" spans="1:11" ht="25.5" hidden="1" x14ac:dyDescent="0.2">
      <c r="A47" s="134" t="s">
        <v>138</v>
      </c>
      <c r="B47" s="99"/>
      <c r="C47" s="99"/>
      <c r="D47" s="99"/>
      <c r="E47" s="99"/>
      <c r="F47" s="99"/>
      <c r="G47" s="48"/>
      <c r="H47" s="48"/>
      <c r="I47" s="48"/>
      <c r="J47" s="48"/>
      <c r="K47" s="48"/>
    </row>
    <row r="48" spans="1:11" ht="25.5" hidden="1" x14ac:dyDescent="0.2">
      <c r="A48" s="134" t="s">
        <v>137</v>
      </c>
      <c r="B48" s="99"/>
      <c r="C48" s="99"/>
      <c r="D48" s="99"/>
      <c r="E48" s="99"/>
      <c r="F48" s="99"/>
      <c r="G48" s="48"/>
      <c r="H48" s="48"/>
      <c r="I48" s="48"/>
      <c r="J48" s="48"/>
      <c r="K48" s="48"/>
    </row>
    <row r="49" spans="1:11" ht="25.5" hidden="1" x14ac:dyDescent="0.2">
      <c r="A49" s="135" t="s">
        <v>139</v>
      </c>
      <c r="B49" s="5"/>
      <c r="C49" s="5"/>
      <c r="D49" s="5"/>
      <c r="E49" s="5"/>
      <c r="F49" s="5"/>
      <c r="G49" s="48"/>
      <c r="H49" s="48"/>
      <c r="I49" s="48"/>
      <c r="J49" s="48"/>
      <c r="K49" s="48"/>
    </row>
    <row r="50" spans="1:11" ht="25.5" hidden="1" x14ac:dyDescent="0.2">
      <c r="A50" s="135" t="s">
        <v>113</v>
      </c>
      <c r="B50" s="5"/>
      <c r="C50" s="5"/>
      <c r="D50" s="5"/>
      <c r="E50" s="5"/>
      <c r="F50" s="5"/>
      <c r="G50" s="48"/>
      <c r="H50" s="48"/>
      <c r="I50" s="48"/>
      <c r="J50" s="48"/>
      <c r="K50" s="48"/>
    </row>
    <row r="51" spans="1:11" ht="38.25" hidden="1" x14ac:dyDescent="0.2">
      <c r="A51" s="135" t="s">
        <v>114</v>
      </c>
      <c r="B51" s="125"/>
      <c r="C51" s="125"/>
      <c r="D51" s="133"/>
      <c r="E51" s="66"/>
      <c r="F51" s="66"/>
      <c r="G51" s="48"/>
      <c r="H51" s="48"/>
      <c r="I51" s="48"/>
      <c r="J51" s="48"/>
      <c r="K51" s="48"/>
    </row>
    <row r="52" spans="1:11" hidden="1" x14ac:dyDescent="0.2">
      <c r="A52" s="130" t="s">
        <v>117</v>
      </c>
      <c r="B52" s="131"/>
      <c r="C52" s="131"/>
      <c r="D52" s="124"/>
      <c r="E52" s="67"/>
      <c r="F52" s="67" t="b">
        <v>1</v>
      </c>
      <c r="G52" s="48"/>
      <c r="H52" s="48"/>
      <c r="I52" s="48"/>
      <c r="J52" s="48"/>
      <c r="K52" s="48"/>
    </row>
    <row r="53" spans="1:11" hidden="1" x14ac:dyDescent="0.2">
      <c r="A53" s="132" t="s">
        <v>140</v>
      </c>
      <c r="B53" s="130"/>
      <c r="C53" s="130"/>
      <c r="D53" s="130"/>
      <c r="E53" s="67"/>
      <c r="F53" s="67" t="b">
        <v>0</v>
      </c>
      <c r="G53" s="48"/>
      <c r="H53" s="48"/>
      <c r="I53" s="48"/>
      <c r="J53" s="48"/>
      <c r="K53" s="48"/>
    </row>
    <row r="54" spans="1:11" hidden="1" x14ac:dyDescent="0.2">
      <c r="A54" s="136"/>
      <c r="B54" s="126">
        <f>COUNT(Travel!B12:B21)</f>
        <v>7</v>
      </c>
      <c r="C54" s="126"/>
      <c r="D54" s="126">
        <f>COUNTIF(Travel!D12:D21,"*")</f>
        <v>7</v>
      </c>
      <c r="E54" s="127"/>
      <c r="F54" s="127" t="b">
        <f>MIN(B54,D54)=MAX(B54,D54)</f>
        <v>1</v>
      </c>
      <c r="G54" s="48"/>
      <c r="H54" s="48"/>
      <c r="I54" s="48"/>
      <c r="J54" s="48"/>
      <c r="K54" s="48"/>
    </row>
    <row r="55" spans="1:11" hidden="1" x14ac:dyDescent="0.2">
      <c r="A55" s="136" t="s">
        <v>111</v>
      </c>
      <c r="B55" s="126">
        <f>COUNT(Travel!B26:B46)</f>
        <v>20</v>
      </c>
      <c r="C55" s="126"/>
      <c r="D55" s="126">
        <f>COUNTIF(Travel!D26:D46,"*")</f>
        <v>19</v>
      </c>
      <c r="E55" s="127"/>
      <c r="F55" s="127" t="b">
        <f>MIN(B55,D55)=MAX(B55,D55)</f>
        <v>0</v>
      </c>
    </row>
    <row r="56" spans="1:11" hidden="1" x14ac:dyDescent="0.2">
      <c r="A56" s="137"/>
      <c r="B56" s="126">
        <f>COUNT(Travel!B80:B84)</f>
        <v>0</v>
      </c>
      <c r="C56" s="126"/>
      <c r="D56" s="126">
        <f>COUNTIF(Travel!D80:D84,"*")</f>
        <v>0</v>
      </c>
      <c r="E56" s="127"/>
      <c r="F56" s="127" t="b">
        <f>MIN(B56,D56)=MAX(B56,D56)</f>
        <v>1</v>
      </c>
    </row>
    <row r="57" spans="1:11" hidden="1" x14ac:dyDescent="0.2">
      <c r="A57" s="138" t="s">
        <v>109</v>
      </c>
      <c r="B57" s="128">
        <f>COUNT(Hospitality!B11:B24)</f>
        <v>0</v>
      </c>
      <c r="C57" s="128"/>
      <c r="D57" s="128">
        <f>COUNTIF(Hospitality!D11:D24,"*")</f>
        <v>0</v>
      </c>
      <c r="E57" s="129"/>
      <c r="F57" s="129" t="b">
        <f>MIN(B57,D57)=MAX(B57,D57)</f>
        <v>1</v>
      </c>
    </row>
    <row r="58" spans="1:11" hidden="1" x14ac:dyDescent="0.2">
      <c r="A58" s="139" t="s">
        <v>110</v>
      </c>
      <c r="B58" s="127">
        <f>COUNT('All other expenses'!B11:B21)</f>
        <v>5</v>
      </c>
      <c r="C58" s="127"/>
      <c r="D58" s="127">
        <f>COUNTIF('All other expenses'!D11:D21,"*")</f>
        <v>5</v>
      </c>
      <c r="E58" s="127"/>
      <c r="F58" s="127" t="b">
        <f>MIN(B58,D58)=MAX(B58,D58)</f>
        <v>1</v>
      </c>
    </row>
    <row r="59" spans="1:11" hidden="1" x14ac:dyDescent="0.2">
      <c r="A59" s="138" t="s">
        <v>108</v>
      </c>
      <c r="B59" s="128">
        <f>COUNTIF('Gifts and benefits'!B11:B26,"*")</f>
        <v>5</v>
      </c>
      <c r="C59" s="128">
        <f>COUNTIF('Gifts and benefits'!C11:C26,"*")</f>
        <v>5</v>
      </c>
      <c r="D59" s="128"/>
      <c r="E59" s="128">
        <f>COUNTA('Gifts and benefits'!E11:E26)</f>
        <v>5</v>
      </c>
      <c r="F59" s="129"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N212"/>
  <sheetViews>
    <sheetView view="pageLayout" topLeftCell="A16" zoomScaleNormal="100" workbookViewId="0">
      <selection activeCell="C95" sqref="C95"/>
    </sheetView>
  </sheetViews>
  <sheetFormatPr defaultColWidth="0" defaultRowHeight="12.75" zeroHeight="1" x14ac:dyDescent="0.2"/>
  <cols>
    <col min="1" max="1" width="35.7109375" style="176" customWidth="1"/>
    <col min="2" max="2" width="14.28515625" style="161" customWidth="1"/>
    <col min="3" max="3" width="71.42578125" style="17" customWidth="1"/>
    <col min="4" max="4" width="50" style="17" customWidth="1"/>
    <col min="5" max="5" width="21.42578125" style="17" customWidth="1"/>
    <col min="6" max="6" width="37.5703125" style="17" customWidth="1"/>
    <col min="7" max="9" width="9.140625" style="17" hidden="1" customWidth="1"/>
    <col min="10" max="14" width="0" style="17" hidden="1" customWidth="1"/>
    <col min="15" max="16384" width="9.140625" style="17" hidden="1"/>
  </cols>
  <sheetData>
    <row r="1" spans="1:6" ht="26.25" customHeight="1" x14ac:dyDescent="0.2">
      <c r="A1" s="220" t="s">
        <v>6</v>
      </c>
      <c r="B1" s="220"/>
      <c r="C1" s="220"/>
      <c r="D1" s="220"/>
      <c r="E1" s="220"/>
      <c r="F1" s="48"/>
    </row>
    <row r="2" spans="1:6" ht="21" customHeight="1" x14ac:dyDescent="0.2">
      <c r="A2" s="163" t="s">
        <v>2</v>
      </c>
      <c r="B2" s="223" t="s">
        <v>168</v>
      </c>
      <c r="C2" s="223"/>
      <c r="D2" s="223"/>
      <c r="E2" s="223"/>
      <c r="F2" s="48"/>
    </row>
    <row r="3" spans="1:6" ht="21" customHeight="1" x14ac:dyDescent="0.2">
      <c r="A3" s="163" t="s">
        <v>3</v>
      </c>
      <c r="B3" s="223" t="s">
        <v>223</v>
      </c>
      <c r="C3" s="223"/>
      <c r="D3" s="223"/>
      <c r="E3" s="223"/>
      <c r="F3" s="48"/>
    </row>
    <row r="4" spans="1:6" ht="21" customHeight="1" x14ac:dyDescent="0.2">
      <c r="A4" s="163" t="s">
        <v>77</v>
      </c>
      <c r="B4" s="223">
        <f>'Summary and sign-off'!B4:F4</f>
        <v>43282</v>
      </c>
      <c r="C4" s="223"/>
      <c r="D4" s="223"/>
      <c r="E4" s="223"/>
      <c r="F4" s="48"/>
    </row>
    <row r="5" spans="1:6" ht="21" customHeight="1" x14ac:dyDescent="0.2">
      <c r="A5" s="163" t="s">
        <v>78</v>
      </c>
      <c r="B5" s="223">
        <f>'Summary and sign-off'!B5:F5</f>
        <v>43646</v>
      </c>
      <c r="C5" s="223"/>
      <c r="D5" s="223"/>
      <c r="E5" s="223"/>
      <c r="F5" s="48"/>
    </row>
    <row r="6" spans="1:6" ht="21" customHeight="1" x14ac:dyDescent="0.2">
      <c r="A6" s="163" t="s">
        <v>29</v>
      </c>
      <c r="B6" s="218" t="s">
        <v>28</v>
      </c>
      <c r="C6" s="218"/>
      <c r="D6" s="218"/>
      <c r="E6" s="218"/>
      <c r="F6" s="48"/>
    </row>
    <row r="7" spans="1:6" ht="21" customHeight="1" x14ac:dyDescent="0.2">
      <c r="A7" s="163" t="s">
        <v>104</v>
      </c>
      <c r="B7" s="218" t="s">
        <v>116</v>
      </c>
      <c r="C7" s="218"/>
      <c r="D7" s="218"/>
      <c r="E7" s="218"/>
      <c r="F7" s="48"/>
    </row>
    <row r="8" spans="1:6" ht="36" customHeight="1" x14ac:dyDescent="0.2">
      <c r="A8" s="226" t="s">
        <v>4</v>
      </c>
      <c r="B8" s="227"/>
      <c r="C8" s="227"/>
      <c r="D8" s="227"/>
      <c r="E8" s="227"/>
      <c r="F8" s="24"/>
    </row>
    <row r="9" spans="1:6" ht="36" customHeight="1" x14ac:dyDescent="0.2">
      <c r="A9" s="228" t="s">
        <v>142</v>
      </c>
      <c r="B9" s="229"/>
      <c r="C9" s="229"/>
      <c r="D9" s="229"/>
      <c r="E9" s="229"/>
      <c r="F9" s="24"/>
    </row>
    <row r="10" spans="1:6" ht="24.75" customHeight="1" x14ac:dyDescent="0.2">
      <c r="A10" s="225" t="s">
        <v>143</v>
      </c>
      <c r="B10" s="230"/>
      <c r="C10" s="225"/>
      <c r="D10" s="225"/>
      <c r="E10" s="225"/>
      <c r="F10" s="49"/>
    </row>
    <row r="11" spans="1:6" ht="27" customHeight="1" x14ac:dyDescent="0.2">
      <c r="A11" s="164" t="s">
        <v>49</v>
      </c>
      <c r="B11" s="149" t="s">
        <v>213</v>
      </c>
      <c r="C11" s="37" t="s">
        <v>144</v>
      </c>
      <c r="D11" s="37" t="s">
        <v>102</v>
      </c>
      <c r="E11" s="37" t="s">
        <v>76</v>
      </c>
      <c r="F11" s="50"/>
    </row>
    <row r="12" spans="1:6" s="87" customFormat="1" hidden="1" x14ac:dyDescent="0.2">
      <c r="A12" s="148"/>
      <c r="B12" s="150"/>
      <c r="C12" s="108"/>
      <c r="D12" s="108"/>
      <c r="E12" s="109"/>
      <c r="F12" s="1"/>
    </row>
    <row r="13" spans="1:6" s="87" customFormat="1" x14ac:dyDescent="0.2">
      <c r="A13" s="148" t="s">
        <v>169</v>
      </c>
      <c r="B13" s="150">
        <v>816.5</v>
      </c>
      <c r="C13" s="108" t="s">
        <v>175</v>
      </c>
      <c r="D13" s="108" t="s">
        <v>170</v>
      </c>
      <c r="E13" s="109" t="s">
        <v>174</v>
      </c>
      <c r="F13" s="1"/>
    </row>
    <row r="14" spans="1:6" s="87" customFormat="1" ht="13.5" customHeight="1" x14ac:dyDescent="0.2">
      <c r="A14" s="148"/>
      <c r="B14" s="150">
        <v>816.7</v>
      </c>
      <c r="C14" s="108"/>
      <c r="D14" s="108" t="s">
        <v>171</v>
      </c>
      <c r="E14" s="109"/>
      <c r="F14" s="1"/>
    </row>
    <row r="15" spans="1:6" s="87" customFormat="1" ht="13.5" customHeight="1" x14ac:dyDescent="0.2">
      <c r="A15" s="148"/>
      <c r="B15" s="150">
        <v>273.35000000000002</v>
      </c>
      <c r="C15" s="108"/>
      <c r="D15" s="108" t="s">
        <v>210</v>
      </c>
      <c r="E15" s="109"/>
      <c r="F15" s="1"/>
    </row>
    <row r="16" spans="1:6" s="87" customFormat="1" ht="13.5" customHeight="1" x14ac:dyDescent="0.2">
      <c r="A16" s="193"/>
      <c r="B16" s="197">
        <v>386.54</v>
      </c>
      <c r="C16" s="198"/>
      <c r="D16" s="198" t="s">
        <v>173</v>
      </c>
      <c r="E16" s="199"/>
      <c r="F16" s="1"/>
    </row>
    <row r="17" spans="1:6" x14ac:dyDescent="0.2">
      <c r="A17" s="196" t="s">
        <v>224</v>
      </c>
      <c r="B17" s="180">
        <v>9334.5</v>
      </c>
      <c r="C17" s="181" t="s">
        <v>212</v>
      </c>
      <c r="D17" s="181" t="s">
        <v>178</v>
      </c>
      <c r="E17" s="181" t="s">
        <v>187</v>
      </c>
    </row>
    <row r="18" spans="1:6" x14ac:dyDescent="0.2">
      <c r="A18" s="165"/>
      <c r="B18" s="151">
        <v>318.57</v>
      </c>
      <c r="C18" s="106"/>
      <c r="D18" s="106" t="s">
        <v>211</v>
      </c>
      <c r="E18" s="106"/>
    </row>
    <row r="19" spans="1:6" x14ac:dyDescent="0.2">
      <c r="A19" s="193"/>
      <c r="B19" s="194">
        <v>2394.5300000000002</v>
      </c>
      <c r="C19" s="195"/>
      <c r="D19" s="195" t="s">
        <v>201</v>
      </c>
      <c r="E19" s="195"/>
    </row>
    <row r="20" spans="1:6" s="87" customFormat="1" ht="13.5" customHeight="1" x14ac:dyDescent="0.2">
      <c r="A20" s="196"/>
      <c r="B20" s="200"/>
      <c r="C20" s="201"/>
      <c r="D20" s="201"/>
      <c r="E20" s="202"/>
      <c r="F20" s="1"/>
    </row>
    <row r="21" spans="1:6" s="87" customFormat="1" hidden="1" x14ac:dyDescent="0.2">
      <c r="A21" s="166"/>
      <c r="B21" s="152"/>
      <c r="C21" s="120"/>
      <c r="D21" s="120"/>
      <c r="E21" s="121"/>
      <c r="F21" s="1"/>
    </row>
    <row r="22" spans="1:6" ht="19.5" customHeight="1" x14ac:dyDescent="0.2">
      <c r="A22" s="167" t="s">
        <v>153</v>
      </c>
      <c r="B22" s="153">
        <f>SUM(B12:B21)</f>
        <v>14340.69</v>
      </c>
      <c r="C22" s="122" t="str">
        <f>IF(SUBTOTAL(3,B12:B21)=SUBTOTAL(103,B12:B21),'Summary and sign-off'!$A$47,'Summary and sign-off'!$A$48)</f>
        <v>Check - there are no hidden rows with data</v>
      </c>
      <c r="D22" s="224" t="str">
        <f>IF('Summary and sign-off'!F54='Summary and sign-off'!F53,'Summary and sign-off'!A50,'Summary and sign-off'!A49)</f>
        <v>Check - each entry provides sufficient information</v>
      </c>
      <c r="E22" s="224"/>
      <c r="F22" s="48"/>
    </row>
    <row r="23" spans="1:6" ht="10.5" customHeight="1" x14ac:dyDescent="0.2">
      <c r="A23" s="168"/>
      <c r="B23" s="154"/>
      <c r="C23" s="29"/>
      <c r="D23" s="29"/>
      <c r="E23" s="29"/>
      <c r="F23" s="29"/>
    </row>
    <row r="24" spans="1:6" ht="24.75" customHeight="1" x14ac:dyDescent="0.2">
      <c r="A24" s="225" t="s">
        <v>92</v>
      </c>
      <c r="B24" s="225"/>
      <c r="C24" s="225"/>
      <c r="D24" s="225"/>
      <c r="E24" s="225"/>
      <c r="F24" s="49"/>
    </row>
    <row r="25" spans="1:6" ht="27" customHeight="1" x14ac:dyDescent="0.2">
      <c r="A25" s="164" t="s">
        <v>49</v>
      </c>
      <c r="B25" s="149" t="s">
        <v>31</v>
      </c>
      <c r="C25" s="37" t="s">
        <v>145</v>
      </c>
      <c r="D25" s="37" t="s">
        <v>102</v>
      </c>
      <c r="E25" s="37" t="s">
        <v>76</v>
      </c>
      <c r="F25" s="50"/>
    </row>
    <row r="26" spans="1:6" s="87" customFormat="1" hidden="1" x14ac:dyDescent="0.2">
      <c r="A26" s="148"/>
      <c r="B26" s="150"/>
      <c r="C26" s="108"/>
      <c r="D26" s="108"/>
      <c r="E26" s="109"/>
      <c r="F26" s="1"/>
    </row>
    <row r="27" spans="1:6" s="87" customFormat="1" x14ac:dyDescent="0.2">
      <c r="A27" s="148" t="s">
        <v>176</v>
      </c>
      <c r="B27" s="150">
        <v>874.85217391304354</v>
      </c>
      <c r="C27" s="108" t="s">
        <v>177</v>
      </c>
      <c r="D27" s="108" t="s">
        <v>178</v>
      </c>
      <c r="E27" s="109" t="s">
        <v>179</v>
      </c>
      <c r="F27" s="1"/>
    </row>
    <row r="28" spans="1:6" s="87" customFormat="1" x14ac:dyDescent="0.2">
      <c r="A28" s="148"/>
      <c r="B28" s="150">
        <v>233.91304347826087</v>
      </c>
      <c r="C28" s="108"/>
      <c r="D28" s="108" t="s">
        <v>171</v>
      </c>
      <c r="E28" s="109"/>
      <c r="F28" s="1"/>
    </row>
    <row r="29" spans="1:6" s="87" customFormat="1" x14ac:dyDescent="0.2">
      <c r="A29" s="148"/>
      <c r="B29" s="150">
        <v>30.869565217391308</v>
      </c>
      <c r="C29" s="108"/>
      <c r="D29" s="108" t="s">
        <v>180</v>
      </c>
      <c r="E29" s="109"/>
      <c r="F29" s="1"/>
    </row>
    <row r="30" spans="1:6" s="87" customFormat="1" x14ac:dyDescent="0.2">
      <c r="A30" s="204"/>
      <c r="B30" s="197">
        <v>51.304347826086961</v>
      </c>
      <c r="C30" s="198"/>
      <c r="D30" s="198" t="s">
        <v>172</v>
      </c>
      <c r="E30" s="199"/>
      <c r="F30" s="1"/>
    </row>
    <row r="31" spans="1:6" s="87" customFormat="1" x14ac:dyDescent="0.2">
      <c r="A31" s="205">
        <v>43321</v>
      </c>
      <c r="B31" s="206">
        <v>688.69565217391312</v>
      </c>
      <c r="C31" s="207" t="s">
        <v>182</v>
      </c>
      <c r="D31" s="207" t="s">
        <v>178</v>
      </c>
      <c r="E31" s="208" t="s">
        <v>179</v>
      </c>
      <c r="F31" s="1"/>
    </row>
    <row r="32" spans="1:6" s="87" customFormat="1" x14ac:dyDescent="0.2">
      <c r="A32" s="204"/>
      <c r="B32" s="197">
        <v>56.173913043478258</v>
      </c>
      <c r="C32" s="198"/>
      <c r="D32" s="198" t="s">
        <v>211</v>
      </c>
      <c r="E32" s="199"/>
      <c r="F32" s="1"/>
    </row>
    <row r="33" spans="1:6" s="87" customFormat="1" x14ac:dyDescent="0.2">
      <c r="A33" s="209">
        <v>43340</v>
      </c>
      <c r="B33" s="210">
        <v>26.695652173913047</v>
      </c>
      <c r="C33" s="211" t="s">
        <v>177</v>
      </c>
      <c r="D33" s="211" t="s">
        <v>180</v>
      </c>
      <c r="E33" s="212" t="s">
        <v>179</v>
      </c>
      <c r="F33" s="1"/>
    </row>
    <row r="34" spans="1:6" s="87" customFormat="1" x14ac:dyDescent="0.2">
      <c r="A34" s="205" t="s">
        <v>185</v>
      </c>
      <c r="B34" s="206">
        <v>613.5826086956522</v>
      </c>
      <c r="C34" s="207" t="s">
        <v>182</v>
      </c>
      <c r="D34" s="207" t="s">
        <v>178</v>
      </c>
      <c r="E34" s="208" t="s">
        <v>179</v>
      </c>
      <c r="F34" s="1"/>
    </row>
    <row r="35" spans="1:6" s="87" customFormat="1" x14ac:dyDescent="0.2">
      <c r="A35" s="148"/>
      <c r="B35" s="150">
        <v>268.69565217391306</v>
      </c>
      <c r="C35" s="108"/>
      <c r="D35" s="108" t="s">
        <v>171</v>
      </c>
      <c r="E35" s="109"/>
      <c r="F35" s="1"/>
    </row>
    <row r="36" spans="1:6" s="87" customFormat="1" ht="11.25" customHeight="1" x14ac:dyDescent="0.2">
      <c r="A36" s="204"/>
      <c r="B36" s="197">
        <v>49.04347826086957</v>
      </c>
      <c r="C36" s="198"/>
      <c r="D36" s="198" t="s">
        <v>211</v>
      </c>
      <c r="E36" s="199"/>
      <c r="F36" s="1"/>
    </row>
    <row r="37" spans="1:6" s="87" customFormat="1" x14ac:dyDescent="0.2">
      <c r="A37" s="203" t="s">
        <v>191</v>
      </c>
      <c r="B37" s="200">
        <v>213.91304347826087</v>
      </c>
      <c r="C37" s="201" t="s">
        <v>192</v>
      </c>
      <c r="D37" s="201" t="s">
        <v>171</v>
      </c>
      <c r="E37" s="202" t="s">
        <v>193</v>
      </c>
      <c r="F37" s="1"/>
    </row>
    <row r="38" spans="1:6" s="87" customFormat="1" x14ac:dyDescent="0.2">
      <c r="A38" s="148"/>
      <c r="B38" s="150">
        <v>37.391304347826093</v>
      </c>
      <c r="C38" s="108"/>
      <c r="D38" s="108" t="s">
        <v>172</v>
      </c>
      <c r="E38" s="109"/>
      <c r="F38" s="1"/>
    </row>
    <row r="39" spans="1:6" s="87" customFormat="1" x14ac:dyDescent="0.2">
      <c r="A39" s="204"/>
      <c r="B39" s="197">
        <v>22.017391304347829</v>
      </c>
      <c r="C39" s="198"/>
      <c r="D39" s="198" t="s">
        <v>200</v>
      </c>
      <c r="E39" s="199"/>
      <c r="F39" s="1"/>
    </row>
    <row r="40" spans="1:6" s="87" customFormat="1" x14ac:dyDescent="0.2">
      <c r="A40" s="203">
        <v>43412</v>
      </c>
      <c r="B40" s="200">
        <v>709.60869565217388</v>
      </c>
      <c r="C40" s="201" t="s">
        <v>182</v>
      </c>
      <c r="D40" s="201" t="s">
        <v>178</v>
      </c>
      <c r="E40" s="202" t="s">
        <v>179</v>
      </c>
      <c r="F40" s="1"/>
    </row>
    <row r="41" spans="1:6" s="87" customFormat="1" x14ac:dyDescent="0.2">
      <c r="A41" s="204"/>
      <c r="B41" s="197">
        <v>146.69565217391303</v>
      </c>
      <c r="C41" s="198"/>
      <c r="D41" s="198" t="s">
        <v>211</v>
      </c>
      <c r="E41" s="199"/>
      <c r="F41" s="1"/>
    </row>
    <row r="42" spans="1:6" s="87" customFormat="1" x14ac:dyDescent="0.2">
      <c r="A42" s="205">
        <v>43432</v>
      </c>
      <c r="B42" s="206">
        <v>803.07826086956527</v>
      </c>
      <c r="C42" s="207" t="s">
        <v>195</v>
      </c>
      <c r="D42" s="207" t="s">
        <v>178</v>
      </c>
      <c r="E42" s="208" t="s">
        <v>179</v>
      </c>
      <c r="F42" s="1"/>
    </row>
    <row r="43" spans="1:6" s="87" customFormat="1" x14ac:dyDescent="0.2">
      <c r="A43" s="148"/>
      <c r="B43" s="150">
        <v>36.086956521739133</v>
      </c>
      <c r="C43" s="108"/>
      <c r="D43" s="108" t="s">
        <v>180</v>
      </c>
      <c r="E43" s="109"/>
      <c r="F43" s="1"/>
    </row>
    <row r="44" spans="1:6" s="87" customFormat="1" x14ac:dyDescent="0.2">
      <c r="A44" s="204"/>
      <c r="B44" s="197">
        <v>30.695652173913043</v>
      </c>
      <c r="C44" s="198"/>
      <c r="D44" s="198" t="s">
        <v>180</v>
      </c>
      <c r="E44" s="199"/>
      <c r="F44" s="1"/>
    </row>
    <row r="45" spans="1:6" s="87" customFormat="1" x14ac:dyDescent="0.2">
      <c r="A45" s="203" t="s">
        <v>196</v>
      </c>
      <c r="B45" s="200">
        <v>707.90434782608702</v>
      </c>
      <c r="C45" s="201" t="s">
        <v>197</v>
      </c>
      <c r="D45" s="201" t="s">
        <v>178</v>
      </c>
      <c r="E45" s="202" t="s">
        <v>198</v>
      </c>
      <c r="F45" s="1"/>
    </row>
    <row r="46" spans="1:6" s="87" customFormat="1" hidden="1" x14ac:dyDescent="0.2">
      <c r="A46" s="169"/>
      <c r="B46" s="152">
        <v>0</v>
      </c>
      <c r="C46" s="120"/>
      <c r="D46" s="120"/>
      <c r="E46" s="121"/>
      <c r="F46" s="1"/>
    </row>
    <row r="47" spans="1:6" s="87" customFormat="1" x14ac:dyDescent="0.2">
      <c r="A47" s="148"/>
      <c r="B47" s="150">
        <v>83.608695652173921</v>
      </c>
      <c r="C47" s="108"/>
      <c r="D47" s="108" t="s">
        <v>211</v>
      </c>
      <c r="E47" s="109"/>
      <c r="F47" s="1"/>
    </row>
    <row r="48" spans="1:6" s="87" customFormat="1" x14ac:dyDescent="0.2">
      <c r="A48" s="204"/>
      <c r="B48" s="197">
        <v>8.5652173913043477</v>
      </c>
      <c r="C48" s="198"/>
      <c r="D48" s="198" t="s">
        <v>180</v>
      </c>
      <c r="E48" s="199"/>
      <c r="F48" s="1"/>
    </row>
    <row r="49" spans="1:6" s="87" customFormat="1" x14ac:dyDescent="0.2">
      <c r="A49" s="213">
        <v>43451</v>
      </c>
      <c r="B49" s="214">
        <v>14.434782608695654</v>
      </c>
      <c r="C49" s="215" t="s">
        <v>202</v>
      </c>
      <c r="D49" s="215" t="s">
        <v>200</v>
      </c>
      <c r="E49" s="216" t="s">
        <v>181</v>
      </c>
      <c r="F49" s="1"/>
    </row>
    <row r="50" spans="1:6" s="87" customFormat="1" x14ac:dyDescent="0.2">
      <c r="A50" s="203">
        <v>43504</v>
      </c>
      <c r="B50" s="200">
        <v>637.77391304347839</v>
      </c>
      <c r="C50" s="201" t="s">
        <v>203</v>
      </c>
      <c r="D50" s="201" t="s">
        <v>178</v>
      </c>
      <c r="E50" s="202" t="s">
        <v>179</v>
      </c>
      <c r="F50" s="1"/>
    </row>
    <row r="51" spans="1:6" s="87" customFormat="1" x14ac:dyDescent="0.2">
      <c r="A51" s="148"/>
      <c r="B51" s="150">
        <v>77.130434782608702</v>
      </c>
      <c r="C51" s="108"/>
      <c r="D51" s="108" t="s">
        <v>211</v>
      </c>
      <c r="E51" s="109"/>
      <c r="F51" s="1"/>
    </row>
    <row r="52" spans="1:6" s="87" customFormat="1" ht="13.5" customHeight="1" x14ac:dyDescent="0.2">
      <c r="A52" s="204"/>
      <c r="B52" s="197">
        <v>26.086956521739133</v>
      </c>
      <c r="C52" s="198"/>
      <c r="D52" s="198" t="s">
        <v>172</v>
      </c>
      <c r="E52" s="199"/>
      <c r="F52" s="1"/>
    </row>
    <row r="53" spans="1:6" s="87" customFormat="1" x14ac:dyDescent="0.2">
      <c r="A53" s="203">
        <v>43530</v>
      </c>
      <c r="B53" s="200">
        <v>595.20869565217401</v>
      </c>
      <c r="C53" s="201" t="s">
        <v>177</v>
      </c>
      <c r="D53" s="201" t="s">
        <v>178</v>
      </c>
      <c r="E53" s="202" t="s">
        <v>179</v>
      </c>
      <c r="F53" s="1"/>
    </row>
    <row r="54" spans="1:6" s="87" customFormat="1" x14ac:dyDescent="0.2">
      <c r="A54" s="204"/>
      <c r="B54" s="197">
        <v>63.217391304347835</v>
      </c>
      <c r="C54" s="198"/>
      <c r="D54" s="198" t="s">
        <v>211</v>
      </c>
      <c r="E54" s="199"/>
      <c r="F54" s="1"/>
    </row>
    <row r="55" spans="1:6" s="87" customFormat="1" x14ac:dyDescent="0.2">
      <c r="A55" s="205" t="s">
        <v>206</v>
      </c>
      <c r="B55" s="206">
        <v>557.04347826086962</v>
      </c>
      <c r="C55" s="207" t="s">
        <v>182</v>
      </c>
      <c r="D55" s="207" t="s">
        <v>178</v>
      </c>
      <c r="E55" s="208" t="s">
        <v>179</v>
      </c>
      <c r="F55" s="1"/>
    </row>
    <row r="56" spans="1:6" s="87" customFormat="1" x14ac:dyDescent="0.2">
      <c r="A56" s="204"/>
      <c r="B56" s="197">
        <v>111.6521739130435</v>
      </c>
      <c r="C56" s="198"/>
      <c r="D56" s="198" t="s">
        <v>211</v>
      </c>
      <c r="E56" s="199"/>
      <c r="F56" s="1"/>
    </row>
    <row r="57" spans="1:6" s="87" customFormat="1" x14ac:dyDescent="0.2">
      <c r="A57" s="203">
        <v>43559</v>
      </c>
      <c r="B57" s="200">
        <v>490.85217391304354</v>
      </c>
      <c r="C57" s="201"/>
      <c r="D57" s="201" t="s">
        <v>178</v>
      </c>
      <c r="E57" s="202"/>
      <c r="F57" s="1"/>
    </row>
    <row r="58" spans="1:6" s="87" customFormat="1" x14ac:dyDescent="0.2">
      <c r="A58" s="148"/>
      <c r="B58" s="150">
        <v>7.8260869565217401</v>
      </c>
      <c r="C58" s="108"/>
      <c r="D58" s="108" t="s">
        <v>207</v>
      </c>
      <c r="E58" s="109"/>
      <c r="F58" s="1"/>
    </row>
    <row r="59" spans="1:6" s="87" customFormat="1" x14ac:dyDescent="0.2">
      <c r="A59" s="204"/>
      <c r="B59" s="197">
        <v>120.00000000000001</v>
      </c>
      <c r="C59" s="198"/>
      <c r="D59" s="198" t="s">
        <v>211</v>
      </c>
      <c r="E59" s="199"/>
      <c r="F59" s="1"/>
    </row>
    <row r="60" spans="1:6" s="87" customFormat="1" x14ac:dyDescent="0.2">
      <c r="A60" s="203" t="s">
        <v>205</v>
      </c>
      <c r="B60" s="200">
        <v>913.45217391304357</v>
      </c>
      <c r="C60" s="201" t="s">
        <v>182</v>
      </c>
      <c r="D60" s="201" t="s">
        <v>178</v>
      </c>
      <c r="E60" s="202" t="s">
        <v>179</v>
      </c>
      <c r="F60" s="1"/>
    </row>
    <row r="61" spans="1:6" s="87" customFormat="1" x14ac:dyDescent="0.2">
      <c r="A61" s="148"/>
      <c r="B61" s="150">
        <v>379.82608695652181</v>
      </c>
      <c r="C61" s="108"/>
      <c r="D61" s="108" t="s">
        <v>171</v>
      </c>
      <c r="E61" s="109"/>
      <c r="F61" s="1"/>
    </row>
    <row r="62" spans="1:6" s="87" customFormat="1" x14ac:dyDescent="0.2">
      <c r="A62" s="148"/>
      <c r="B62" s="150">
        <v>182.57391304347829</v>
      </c>
      <c r="C62" s="108"/>
      <c r="D62" s="108" t="s">
        <v>211</v>
      </c>
      <c r="E62" s="109"/>
      <c r="F62" s="1"/>
    </row>
    <row r="63" spans="1:6" s="87" customFormat="1" x14ac:dyDescent="0.2">
      <c r="A63" s="204"/>
      <c r="B63" s="197">
        <v>128.39130434782609</v>
      </c>
      <c r="C63" s="198"/>
      <c r="D63" s="198" t="s">
        <v>210</v>
      </c>
      <c r="E63" s="199"/>
      <c r="F63" s="1"/>
    </row>
    <row r="64" spans="1:6" s="87" customFormat="1" x14ac:dyDescent="0.2">
      <c r="A64" s="203" t="s">
        <v>204</v>
      </c>
      <c r="B64" s="200">
        <v>624.41739130434792</v>
      </c>
      <c r="C64" s="201" t="s">
        <v>208</v>
      </c>
      <c r="D64" s="201" t="s">
        <v>178</v>
      </c>
      <c r="E64" s="202" t="s">
        <v>179</v>
      </c>
      <c r="F64" s="1"/>
    </row>
    <row r="65" spans="1:6" s="87" customFormat="1" x14ac:dyDescent="0.2">
      <c r="A65" s="148"/>
      <c r="B65" s="150">
        <v>216.52173913043481</v>
      </c>
      <c r="C65" s="108"/>
      <c r="D65" s="108" t="s">
        <v>171</v>
      </c>
      <c r="E65" s="109"/>
      <c r="F65" s="1"/>
    </row>
    <row r="66" spans="1:6" s="87" customFormat="1" ht="11.25" customHeight="1" x14ac:dyDescent="0.2">
      <c r="A66" s="148"/>
      <c r="B66" s="150">
        <v>13.043478260869566</v>
      </c>
      <c r="C66" s="108"/>
      <c r="D66" s="108" t="s">
        <v>200</v>
      </c>
      <c r="E66" s="109"/>
      <c r="F66" s="1"/>
    </row>
    <row r="67" spans="1:6" s="87" customFormat="1" ht="11.25" customHeight="1" x14ac:dyDescent="0.2">
      <c r="A67" s="148"/>
      <c r="B67" s="150">
        <v>13.565217391304349</v>
      </c>
      <c r="C67" s="108"/>
      <c r="D67" s="108" t="s">
        <v>180</v>
      </c>
      <c r="E67" s="109"/>
      <c r="F67" s="1"/>
    </row>
    <row r="68" spans="1:6" s="87" customFormat="1" ht="11.25" customHeight="1" x14ac:dyDescent="0.2">
      <c r="A68" s="204"/>
      <c r="B68" s="197">
        <v>49.460869565217401</v>
      </c>
      <c r="C68" s="198"/>
      <c r="D68" s="198" t="s">
        <v>172</v>
      </c>
      <c r="E68" s="199"/>
      <c r="F68" s="1"/>
    </row>
    <row r="69" spans="1:6" s="87" customFormat="1" x14ac:dyDescent="0.2">
      <c r="A69" s="209">
        <v>43629</v>
      </c>
      <c r="B69" s="210">
        <v>487.5130434782609</v>
      </c>
      <c r="C69" s="211" t="s">
        <v>182</v>
      </c>
      <c r="D69" s="211" t="s">
        <v>178</v>
      </c>
      <c r="E69" s="212" t="s">
        <v>179</v>
      </c>
      <c r="F69" s="1"/>
    </row>
    <row r="70" spans="1:6" s="87" customFormat="1" ht="11.25" customHeight="1" x14ac:dyDescent="0.2">
      <c r="A70" s="203" t="s">
        <v>209</v>
      </c>
      <c r="B70" s="200">
        <v>283.47826086956525</v>
      </c>
      <c r="C70" s="201" t="s">
        <v>217</v>
      </c>
      <c r="D70" s="201" t="s">
        <v>178</v>
      </c>
      <c r="E70" s="202" t="s">
        <v>181</v>
      </c>
      <c r="F70" s="1"/>
    </row>
    <row r="71" spans="1:6" s="87" customFormat="1" ht="11.25" customHeight="1" x14ac:dyDescent="0.2">
      <c r="A71" s="148"/>
      <c r="B71" s="150">
        <v>13.043478260869566</v>
      </c>
      <c r="C71" s="108"/>
      <c r="D71" s="108" t="s">
        <v>200</v>
      </c>
      <c r="E71" s="109"/>
      <c r="F71" s="1"/>
    </row>
    <row r="72" spans="1:6" s="87" customFormat="1" x14ac:dyDescent="0.2">
      <c r="A72" s="148"/>
      <c r="B72" s="150">
        <v>64.173913043478265</v>
      </c>
      <c r="C72" s="108"/>
      <c r="D72" s="108" t="s">
        <v>180</v>
      </c>
      <c r="E72" s="109"/>
      <c r="F72" s="1"/>
    </row>
    <row r="73" spans="1:6" s="87" customFormat="1" x14ac:dyDescent="0.2">
      <c r="A73" s="204"/>
      <c r="B73" s="197">
        <v>87.826086956521749</v>
      </c>
      <c r="C73" s="198"/>
      <c r="D73" s="198" t="s">
        <v>210</v>
      </c>
      <c r="E73" s="199"/>
      <c r="F73" s="1"/>
    </row>
    <row r="74" spans="1:6" s="87" customFormat="1" x14ac:dyDescent="0.2">
      <c r="A74" s="148"/>
      <c r="B74" s="150"/>
      <c r="C74" s="108"/>
      <c r="D74" s="108"/>
      <c r="E74" s="109"/>
      <c r="F74" s="1"/>
    </row>
    <row r="75" spans="1:6" s="87" customFormat="1" x14ac:dyDescent="0.2">
      <c r="A75" s="204"/>
      <c r="B75" s="197"/>
      <c r="C75" s="198"/>
      <c r="D75" s="198"/>
      <c r="E75" s="199"/>
      <c r="F75" s="1"/>
    </row>
    <row r="76" spans="1:6" ht="19.5" customHeight="1" x14ac:dyDescent="0.2">
      <c r="A76" s="167" t="s">
        <v>154</v>
      </c>
      <c r="B76" s="153">
        <f>SUM(B27:B73)</f>
        <v>11851.904347826088</v>
      </c>
      <c r="C76" s="122" t="str">
        <f>IF(SUBTOTAL(3,B26:B46)=SUBTOTAL(103,B26:B46),'Summary and sign-off'!$A$47,'Summary and sign-off'!$A$48)</f>
        <v>Error - this total includes data from 'hidden' rows</v>
      </c>
      <c r="D76" s="224" t="str">
        <f>IF('Summary and sign-off'!F55='Summary and sign-off'!F53,'Summary and sign-off'!A50,'Summary and sign-off'!A49)</f>
        <v>Not all lines have an entry for "Cost in NZ$" and "Type of expense"</v>
      </c>
      <c r="E76" s="224"/>
      <c r="F76" s="48"/>
    </row>
    <row r="77" spans="1:6" ht="10.5" customHeight="1" x14ac:dyDescent="0.2">
      <c r="A77" s="168"/>
      <c r="B77" s="154"/>
      <c r="C77" s="29"/>
      <c r="D77" s="29"/>
      <c r="E77" s="29"/>
      <c r="F77" s="29"/>
    </row>
    <row r="78" spans="1:6" ht="24.75" customHeight="1" x14ac:dyDescent="0.2">
      <c r="A78" s="225" t="s">
        <v>44</v>
      </c>
      <c r="B78" s="225"/>
      <c r="C78" s="225"/>
      <c r="D78" s="225"/>
      <c r="E78" s="225"/>
      <c r="F78" s="48"/>
    </row>
    <row r="79" spans="1:6" ht="27" customHeight="1" x14ac:dyDescent="0.2">
      <c r="A79" s="164" t="s">
        <v>49</v>
      </c>
      <c r="B79" s="149" t="s">
        <v>31</v>
      </c>
      <c r="C79" s="37" t="s">
        <v>146</v>
      </c>
      <c r="D79" s="37" t="s">
        <v>88</v>
      </c>
      <c r="E79" s="37" t="s">
        <v>76</v>
      </c>
      <c r="F79" s="51"/>
    </row>
    <row r="80" spans="1:6" s="87" customFormat="1" hidden="1" x14ac:dyDescent="0.2">
      <c r="A80" s="148"/>
      <c r="B80" s="150"/>
      <c r="C80" s="108"/>
      <c r="D80" s="108"/>
      <c r="E80" s="109"/>
      <c r="F80" s="1"/>
    </row>
    <row r="81" spans="1:6" s="87" customFormat="1" x14ac:dyDescent="0.2">
      <c r="A81" s="148"/>
      <c r="B81" s="150"/>
      <c r="C81" s="108"/>
      <c r="D81" s="108"/>
      <c r="E81" s="109"/>
      <c r="F81" s="1"/>
    </row>
    <row r="82" spans="1:6" s="87" customFormat="1" x14ac:dyDescent="0.2">
      <c r="A82" s="148"/>
      <c r="B82" s="150"/>
      <c r="C82" s="108"/>
      <c r="D82" s="108"/>
      <c r="E82" s="109"/>
      <c r="F82" s="1"/>
    </row>
    <row r="83" spans="1:6" s="87" customFormat="1" x14ac:dyDescent="0.2">
      <c r="A83" s="148"/>
      <c r="B83" s="150"/>
      <c r="C83" s="108"/>
      <c r="D83" s="108"/>
      <c r="E83" s="109"/>
      <c r="F83" s="1"/>
    </row>
    <row r="84" spans="1:6" s="87" customFormat="1" hidden="1" x14ac:dyDescent="0.2">
      <c r="A84" s="148"/>
      <c r="B84" s="150"/>
      <c r="C84" s="108"/>
      <c r="D84" s="108"/>
      <c r="E84" s="109"/>
      <c r="F84" s="1"/>
    </row>
    <row r="85" spans="1:6" ht="19.5" customHeight="1" x14ac:dyDescent="0.2">
      <c r="A85" s="167" t="s">
        <v>151</v>
      </c>
      <c r="B85" s="153"/>
      <c r="C85" s="122" t="str">
        <f>IF(SUBTOTAL(3,B80:B84)=SUBTOTAL(103,B80:B84),'Summary and sign-off'!$A$47,'Summary and sign-off'!$A$48)</f>
        <v>Check - there are no hidden rows with data</v>
      </c>
      <c r="D85" s="224" t="str">
        <f>IF('Summary and sign-off'!F56='Summary and sign-off'!F53,'Summary and sign-off'!A50,'Summary and sign-off'!A49)</f>
        <v>Check - each entry provides sufficient information</v>
      </c>
      <c r="E85" s="224"/>
      <c r="F85" s="48"/>
    </row>
    <row r="86" spans="1:6" ht="10.5" customHeight="1" x14ac:dyDescent="0.2">
      <c r="A86" s="168"/>
      <c r="B86" s="155"/>
      <c r="C86" s="24"/>
      <c r="D86" s="29"/>
      <c r="E86" s="29"/>
      <c r="F86" s="29"/>
    </row>
    <row r="87" spans="1:6" ht="34.5" customHeight="1" x14ac:dyDescent="0.2">
      <c r="A87" s="170" t="s">
        <v>1</v>
      </c>
      <c r="B87" s="156">
        <f>B22+B76+B85</f>
        <v>26192.594347826089</v>
      </c>
      <c r="C87" s="52"/>
      <c r="D87" s="52"/>
      <c r="E87" s="52"/>
      <c r="F87" s="28"/>
    </row>
    <row r="88" spans="1:6" x14ac:dyDescent="0.2">
      <c r="A88" s="168"/>
      <c r="B88" s="154"/>
      <c r="C88" s="29"/>
      <c r="D88" s="29"/>
      <c r="E88" s="29"/>
      <c r="F88" s="29"/>
    </row>
    <row r="89" spans="1:6" x14ac:dyDescent="0.2">
      <c r="A89" s="171" t="s">
        <v>8</v>
      </c>
      <c r="B89" s="157"/>
      <c r="C89" s="28"/>
      <c r="D89" s="28"/>
      <c r="E89" s="28"/>
      <c r="F89" s="29"/>
    </row>
    <row r="90" spans="1:6" ht="12.6" customHeight="1" x14ac:dyDescent="0.2">
      <c r="A90" s="172" t="s">
        <v>50</v>
      </c>
      <c r="B90" s="158"/>
      <c r="C90" s="54"/>
      <c r="D90" s="34"/>
      <c r="E90" s="34"/>
      <c r="F90" s="29"/>
    </row>
    <row r="91" spans="1:6" ht="12.95" customHeight="1" x14ac:dyDescent="0.2">
      <c r="A91" s="173" t="s">
        <v>155</v>
      </c>
      <c r="B91" s="155"/>
      <c r="C91" s="34"/>
      <c r="D91" s="29"/>
      <c r="E91" s="34"/>
      <c r="F91" s="29"/>
    </row>
    <row r="92" spans="1:6" x14ac:dyDescent="0.2">
      <c r="A92" s="173" t="s">
        <v>148</v>
      </c>
      <c r="B92" s="159"/>
      <c r="C92" s="34"/>
      <c r="D92" s="34"/>
      <c r="E92" s="55"/>
      <c r="F92" s="48"/>
    </row>
    <row r="93" spans="1:6" x14ac:dyDescent="0.2">
      <c r="A93" s="172" t="s">
        <v>156</v>
      </c>
      <c r="B93" s="157"/>
      <c r="C93" s="28"/>
      <c r="D93" s="28"/>
      <c r="E93" s="28"/>
      <c r="F93" s="29"/>
    </row>
    <row r="94" spans="1:6" ht="12.95" customHeight="1" x14ac:dyDescent="0.2">
      <c r="A94" s="173" t="s">
        <v>147</v>
      </c>
      <c r="B94" s="155"/>
      <c r="C94" s="34"/>
      <c r="D94" s="29"/>
      <c r="E94" s="34"/>
      <c r="F94" s="29"/>
    </row>
    <row r="95" spans="1:6" x14ac:dyDescent="0.2">
      <c r="A95" s="173" t="s">
        <v>152</v>
      </c>
      <c r="B95" s="159"/>
      <c r="C95" s="34"/>
      <c r="D95" s="34"/>
      <c r="E95" s="55"/>
      <c r="F95" s="48"/>
    </row>
    <row r="96" spans="1:6" x14ac:dyDescent="0.2">
      <c r="A96" s="174" t="s">
        <v>164</v>
      </c>
      <c r="B96" s="160"/>
      <c r="C96" s="38"/>
      <c r="D96" s="38"/>
      <c r="E96" s="55"/>
      <c r="F96" s="48"/>
    </row>
    <row r="97" spans="1:6" x14ac:dyDescent="0.2">
      <c r="A97" s="175"/>
      <c r="B97" s="155"/>
      <c r="C97" s="29"/>
      <c r="D97" s="29"/>
      <c r="E97" s="48"/>
      <c r="F97" s="48"/>
    </row>
    <row r="98" spans="1:6" hidden="1" x14ac:dyDescent="0.2">
      <c r="A98" s="175"/>
      <c r="B98" s="155"/>
      <c r="C98" s="29"/>
      <c r="D98" s="29"/>
      <c r="E98" s="48"/>
      <c r="F98" s="48"/>
    </row>
    <row r="99" spans="1:6" hidden="1" x14ac:dyDescent="0.2"/>
    <row r="100" spans="1:6" hidden="1" x14ac:dyDescent="0.2"/>
    <row r="101" spans="1:6" hidden="1" x14ac:dyDescent="0.2"/>
    <row r="102" spans="1:6" hidden="1" x14ac:dyDescent="0.2"/>
    <row r="103" spans="1:6" ht="12.75" hidden="1" customHeight="1" x14ac:dyDescent="0.2"/>
    <row r="104" spans="1:6" hidden="1" x14ac:dyDescent="0.2"/>
    <row r="105" spans="1:6" hidden="1" x14ac:dyDescent="0.2"/>
    <row r="106" spans="1:6" hidden="1" x14ac:dyDescent="0.2">
      <c r="A106" s="177"/>
      <c r="B106" s="162"/>
      <c r="C106" s="48"/>
      <c r="D106" s="48"/>
      <c r="E106" s="48"/>
      <c r="F106" s="48"/>
    </row>
    <row r="107" spans="1:6" hidden="1" x14ac:dyDescent="0.2">
      <c r="A107" s="177"/>
      <c r="B107" s="162"/>
      <c r="C107" s="48"/>
      <c r="D107" s="48"/>
      <c r="E107" s="48"/>
      <c r="F107" s="48"/>
    </row>
    <row r="108" spans="1:6" hidden="1" x14ac:dyDescent="0.2">
      <c r="A108" s="177"/>
      <c r="B108" s="162"/>
      <c r="C108" s="48"/>
      <c r="D108" s="48"/>
      <c r="E108" s="48"/>
      <c r="F108" s="48"/>
    </row>
    <row r="109" spans="1:6" hidden="1" x14ac:dyDescent="0.2">
      <c r="A109" s="177"/>
      <c r="B109" s="162"/>
      <c r="C109" s="48"/>
      <c r="D109" s="48"/>
      <c r="E109" s="48"/>
      <c r="F109" s="48"/>
    </row>
    <row r="110" spans="1:6" hidden="1" x14ac:dyDescent="0.2">
      <c r="A110" s="177"/>
      <c r="B110" s="162"/>
      <c r="C110" s="48"/>
      <c r="D110" s="48"/>
      <c r="E110" s="48"/>
      <c r="F110" s="48"/>
    </row>
    <row r="111" spans="1:6" hidden="1" x14ac:dyDescent="0.2"/>
    <row r="112" spans="1:6" hidden="1" x14ac:dyDescent="0.2"/>
    <row r="113" hidden="1" x14ac:dyDescent="0.2"/>
    <row r="114" hidden="1" x14ac:dyDescent="0.2"/>
    <row r="115" hidden="1" x14ac:dyDescent="0.2"/>
    <row r="116" hidden="1" x14ac:dyDescent="0.2"/>
    <row r="117" hidden="1"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sheetData>
  <sheetProtection formatCells="0" formatRows="0" insertColumns="0" insertRows="0" deleteRows="0"/>
  <mergeCells count="15">
    <mergeCell ref="B7:E7"/>
    <mergeCell ref="B5:E5"/>
    <mergeCell ref="D85:E85"/>
    <mergeCell ref="A1:E1"/>
    <mergeCell ref="A24:E24"/>
    <mergeCell ref="A78:E78"/>
    <mergeCell ref="B2:E2"/>
    <mergeCell ref="B3:E3"/>
    <mergeCell ref="B4:E4"/>
    <mergeCell ref="A8:E8"/>
    <mergeCell ref="A9:E9"/>
    <mergeCell ref="B6:E6"/>
    <mergeCell ref="D22:E22"/>
    <mergeCell ref="D76:E76"/>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0:A21 A80:A84 A12:A16 A26:A71 A72:A73">
      <formula1>$B$4</formula1>
      <formula2>$B$5</formula2>
    </dataValidation>
    <dataValidation allowBlank="1" showInputMessage="1" showErrorMessage="1" prompt="Insert additional rows as needed:_x000a_- 'right click' on a row number (left of screen)_x000a_- select 'Insert' (this will insert a row above it)" sqref="A79 A25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2019&amp;RWorksheet - Travel</oddFooter>
  </headerFooter>
  <legacyDrawing r:id="rId2"/>
  <extLst>
    <ext xmlns:x14="http://schemas.microsoft.com/office/spreadsheetml/2009/9/main" uri="{CCE6A557-97BC-4b89-ADB6-D9C93CAAB3DF}">
      <x14:dataValidations xmlns:xm="http://schemas.microsoft.com/office/excel/2006/main" count="3">
        <x14:dataValidation type="decimal" operator="greaterThan" allowBlank="1" showInputMessage="1" showErrorMessage="1" error="This cell must contain a dollar figure">
          <x14:formula1>
            <xm:f>'Summary and sign-off'!$A$46</xm:f>
          </x14:formula1>
          <xm:sqref>B21 B80:B84 B12:B15 B26:B71 B72:B73</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view="pageLayout" zoomScaleNormal="100" workbookViewId="0">
      <selection activeCell="B3" sqref="B3:E3"/>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220" t="s">
        <v>6</v>
      </c>
      <c r="B1" s="220"/>
      <c r="C1" s="220"/>
      <c r="D1" s="220"/>
      <c r="E1" s="220"/>
      <c r="F1" s="40"/>
    </row>
    <row r="2" spans="1:6" ht="21" customHeight="1" x14ac:dyDescent="0.2">
      <c r="A2" s="4" t="s">
        <v>2</v>
      </c>
      <c r="B2" s="223" t="s">
        <v>168</v>
      </c>
      <c r="C2" s="223"/>
      <c r="D2" s="223"/>
      <c r="E2" s="223"/>
      <c r="F2" s="40"/>
    </row>
    <row r="3" spans="1:6" ht="21" customHeight="1" x14ac:dyDescent="0.2">
      <c r="A3" s="4" t="s">
        <v>3</v>
      </c>
      <c r="B3" s="223" t="s">
        <v>223</v>
      </c>
      <c r="C3" s="223"/>
      <c r="D3" s="223"/>
      <c r="E3" s="223"/>
      <c r="F3" s="40"/>
    </row>
    <row r="4" spans="1:6" ht="21" customHeight="1" x14ac:dyDescent="0.2">
      <c r="A4" s="4" t="s">
        <v>77</v>
      </c>
      <c r="B4" s="223">
        <f>'Summary and sign-off'!B4:F4</f>
        <v>43282</v>
      </c>
      <c r="C4" s="223"/>
      <c r="D4" s="223"/>
      <c r="E4" s="223"/>
      <c r="F4" s="40"/>
    </row>
    <row r="5" spans="1:6" ht="21" customHeight="1" x14ac:dyDescent="0.2">
      <c r="A5" s="4" t="s">
        <v>78</v>
      </c>
      <c r="B5" s="223">
        <f>'Summary and sign-off'!B5:F5</f>
        <v>43646</v>
      </c>
      <c r="C5" s="223"/>
      <c r="D5" s="223"/>
      <c r="E5" s="223"/>
      <c r="F5" s="40"/>
    </row>
    <row r="6" spans="1:6" ht="21" customHeight="1" x14ac:dyDescent="0.2">
      <c r="A6" s="4" t="s">
        <v>29</v>
      </c>
      <c r="B6" s="218"/>
      <c r="C6" s="218"/>
      <c r="D6" s="218"/>
      <c r="E6" s="218"/>
      <c r="F6" s="40"/>
    </row>
    <row r="7" spans="1:6" ht="21" customHeight="1" x14ac:dyDescent="0.2">
      <c r="A7" s="4" t="s">
        <v>104</v>
      </c>
      <c r="B7" s="218" t="s">
        <v>116</v>
      </c>
      <c r="C7" s="218"/>
      <c r="D7" s="218"/>
      <c r="E7" s="218"/>
      <c r="F7" s="40"/>
    </row>
    <row r="8" spans="1:6" ht="35.25" customHeight="1" x14ac:dyDescent="0.25">
      <c r="A8" s="233" t="s">
        <v>157</v>
      </c>
      <c r="B8" s="233"/>
      <c r="C8" s="234"/>
      <c r="D8" s="234"/>
      <c r="E8" s="234"/>
      <c r="F8" s="44"/>
    </row>
    <row r="9" spans="1:6" ht="35.25" customHeight="1" x14ac:dyDescent="0.25">
      <c r="A9" s="231" t="s">
        <v>135</v>
      </c>
      <c r="B9" s="232"/>
      <c r="C9" s="232"/>
      <c r="D9" s="232"/>
      <c r="E9" s="232"/>
      <c r="F9" s="44"/>
    </row>
    <row r="10" spans="1:6" ht="27" customHeight="1" x14ac:dyDescent="0.2">
      <c r="A10" s="37" t="s">
        <v>160</v>
      </c>
      <c r="B10" s="37" t="s">
        <v>31</v>
      </c>
      <c r="C10" s="37" t="s">
        <v>89</v>
      </c>
      <c r="D10" s="37" t="s">
        <v>87</v>
      </c>
      <c r="E10" s="37" t="s">
        <v>76</v>
      </c>
      <c r="F10" s="25"/>
    </row>
    <row r="11" spans="1:6" s="87" customFormat="1" hidden="1" x14ac:dyDescent="0.2">
      <c r="A11" s="106"/>
      <c r="B11" s="107"/>
      <c r="C11" s="112"/>
      <c r="D11" s="112"/>
      <c r="E11" s="113"/>
      <c r="F11" s="2"/>
    </row>
    <row r="12" spans="1:6" s="87" customFormat="1" x14ac:dyDescent="0.2">
      <c r="A12" s="110"/>
      <c r="B12" s="107"/>
      <c r="C12" s="112"/>
      <c r="D12" s="112"/>
      <c r="E12" s="113"/>
      <c r="F12" s="2"/>
    </row>
    <row r="13" spans="1:6" s="87" customFormat="1" x14ac:dyDescent="0.2">
      <c r="A13" s="110"/>
      <c r="B13" s="107"/>
      <c r="C13" s="112" t="s">
        <v>222</v>
      </c>
      <c r="D13" s="112"/>
      <c r="E13" s="113"/>
      <c r="F13" s="2"/>
    </row>
    <row r="14" spans="1:6" s="87" customFormat="1" x14ac:dyDescent="0.2">
      <c r="A14" s="110"/>
      <c r="B14" s="107"/>
      <c r="C14" s="112"/>
      <c r="D14" s="112"/>
      <c r="E14" s="113"/>
      <c r="F14" s="2"/>
    </row>
    <row r="15" spans="1:6" s="87" customFormat="1" x14ac:dyDescent="0.2">
      <c r="A15" s="110"/>
      <c r="B15" s="107"/>
      <c r="C15" s="112"/>
      <c r="D15" s="112"/>
      <c r="E15" s="113"/>
      <c r="F15" s="2"/>
    </row>
    <row r="16" spans="1:6" s="87" customFormat="1" x14ac:dyDescent="0.2">
      <c r="A16" s="110"/>
      <c r="B16" s="107"/>
      <c r="C16" s="112"/>
      <c r="D16" s="112"/>
      <c r="E16" s="113"/>
      <c r="F16" s="2"/>
    </row>
    <row r="17" spans="1:6" s="87" customFormat="1" x14ac:dyDescent="0.2">
      <c r="A17" s="110"/>
      <c r="B17" s="107"/>
      <c r="C17" s="112"/>
      <c r="D17" s="112"/>
      <c r="E17" s="113"/>
      <c r="F17" s="2"/>
    </row>
    <row r="18" spans="1:6" s="87" customFormat="1" x14ac:dyDescent="0.2">
      <c r="A18" s="110"/>
      <c r="B18" s="107"/>
      <c r="C18" s="112"/>
      <c r="D18" s="112"/>
      <c r="E18" s="113"/>
      <c r="F18" s="2"/>
    </row>
    <row r="19" spans="1:6" s="87" customFormat="1" x14ac:dyDescent="0.2">
      <c r="A19" s="110"/>
      <c r="B19" s="107"/>
      <c r="C19" s="112"/>
      <c r="D19" s="112"/>
      <c r="E19" s="113"/>
      <c r="F19" s="2"/>
    </row>
    <row r="20" spans="1:6" s="87" customFormat="1" x14ac:dyDescent="0.2">
      <c r="A20" s="110"/>
      <c r="B20" s="107"/>
      <c r="C20" s="112"/>
      <c r="D20" s="112"/>
      <c r="E20" s="113"/>
      <c r="F20" s="2"/>
    </row>
    <row r="21" spans="1:6" s="87" customFormat="1" x14ac:dyDescent="0.2">
      <c r="A21" s="110"/>
      <c r="B21" s="107"/>
      <c r="C21" s="112"/>
      <c r="D21" s="112"/>
      <c r="E21" s="113"/>
      <c r="F21" s="2"/>
    </row>
    <row r="22" spans="1:6" s="87" customFormat="1" x14ac:dyDescent="0.2">
      <c r="A22" s="106"/>
      <c r="B22" s="107"/>
      <c r="C22" s="112"/>
      <c r="D22" s="112"/>
      <c r="E22" s="113"/>
      <c r="F22" s="2"/>
    </row>
    <row r="23" spans="1:6" s="87" customFormat="1" x14ac:dyDescent="0.2">
      <c r="A23" s="106"/>
      <c r="B23" s="107"/>
      <c r="C23" s="112"/>
      <c r="D23" s="112"/>
      <c r="E23" s="113"/>
      <c r="F23" s="2"/>
    </row>
    <row r="24" spans="1:6" s="87" customFormat="1" ht="11.25" hidden="1" customHeight="1" x14ac:dyDescent="0.2">
      <c r="A24" s="106"/>
      <c r="B24" s="107"/>
      <c r="C24" s="112"/>
      <c r="D24" s="112"/>
      <c r="E24" s="113"/>
      <c r="F24" s="2"/>
    </row>
    <row r="25" spans="1:6" ht="34.5" customHeight="1" x14ac:dyDescent="0.2">
      <c r="A25" s="88" t="s">
        <v>129</v>
      </c>
      <c r="B25" s="98">
        <f>SUM(B11:B24)</f>
        <v>0</v>
      </c>
      <c r="C25" s="119" t="str">
        <f>IF(SUBTOTAL(3,B11:B24)=SUBTOTAL(103,B11:B24),'Summary and sign-off'!$A$47,'Summary and sign-off'!$A$48)</f>
        <v>Check - there are no hidden rows with data</v>
      </c>
      <c r="D25" s="224" t="str">
        <f>IF('Summary and sign-off'!F57='Summary and sign-off'!F53,'Summary and sign-off'!A50,'Summary and sign-off'!A49)</f>
        <v>Check - each entry provides sufficient information</v>
      </c>
      <c r="E25" s="224"/>
      <c r="F25" s="2"/>
    </row>
    <row r="26" spans="1:6" x14ac:dyDescent="0.2">
      <c r="A26" s="23"/>
      <c r="B26" s="22"/>
      <c r="C26" s="22"/>
      <c r="D26" s="22"/>
      <c r="E26" s="22"/>
      <c r="F26" s="40"/>
    </row>
    <row r="27" spans="1:6" x14ac:dyDescent="0.2">
      <c r="A27" s="23" t="s">
        <v>8</v>
      </c>
      <c r="B27" s="24"/>
      <c r="C27" s="29"/>
      <c r="D27" s="22"/>
      <c r="E27" s="22"/>
      <c r="F27" s="40"/>
    </row>
    <row r="28" spans="1:6" ht="12.75" customHeight="1" x14ac:dyDescent="0.2">
      <c r="A28" s="25" t="s">
        <v>159</v>
      </c>
      <c r="B28" s="25"/>
      <c r="C28" s="25"/>
      <c r="D28" s="25"/>
      <c r="E28" s="25"/>
      <c r="F28" s="40"/>
    </row>
    <row r="29" spans="1:6" x14ac:dyDescent="0.2">
      <c r="A29" s="25" t="s">
        <v>158</v>
      </c>
      <c r="B29" s="33"/>
      <c r="C29" s="45"/>
      <c r="D29" s="46"/>
      <c r="E29" s="46"/>
      <c r="F29" s="40"/>
    </row>
    <row r="30" spans="1:6" x14ac:dyDescent="0.2">
      <c r="A30" s="25" t="s">
        <v>156</v>
      </c>
      <c r="B30" s="27"/>
      <c r="C30" s="28"/>
      <c r="D30" s="28"/>
      <c r="E30" s="28"/>
      <c r="F30" s="29"/>
    </row>
    <row r="31" spans="1:6" x14ac:dyDescent="0.2">
      <c r="A31" s="33" t="s">
        <v>13</v>
      </c>
      <c r="B31" s="33"/>
      <c r="C31" s="45"/>
      <c r="D31" s="45"/>
      <c r="E31" s="45"/>
      <c r="F31" s="40"/>
    </row>
    <row r="32" spans="1:6" ht="12.75" customHeight="1" x14ac:dyDescent="0.2">
      <c r="A32" s="33" t="s">
        <v>165</v>
      </c>
      <c r="B32" s="33"/>
      <c r="C32" s="47"/>
      <c r="D32" s="47"/>
      <c r="E32" s="35"/>
      <c r="F32" s="40"/>
    </row>
    <row r="33" spans="1:6" x14ac:dyDescent="0.2">
      <c r="A33" s="22"/>
      <c r="B33" s="22"/>
      <c r="C33" s="22"/>
      <c r="D33" s="22"/>
      <c r="E33" s="22"/>
      <c r="F33" s="40"/>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x14ac:dyDescent="0.2"/>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2019&amp;RWorksheet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1"/>
  <sheetViews>
    <sheetView view="pageLayout" zoomScaleNormal="100" workbookViewId="0">
      <selection activeCell="B2" sqref="B2:E2"/>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220" t="s">
        <v>6</v>
      </c>
      <c r="B1" s="220"/>
      <c r="C1" s="220"/>
      <c r="D1" s="220"/>
      <c r="E1" s="220"/>
      <c r="F1" s="26"/>
    </row>
    <row r="2" spans="1:6" ht="21" customHeight="1" x14ac:dyDescent="0.2">
      <c r="A2" s="4" t="s">
        <v>2</v>
      </c>
      <c r="B2" s="223" t="s">
        <v>168</v>
      </c>
      <c r="C2" s="223"/>
      <c r="D2" s="223"/>
      <c r="E2" s="223"/>
      <c r="F2" s="26"/>
    </row>
    <row r="3" spans="1:6" ht="21" customHeight="1" x14ac:dyDescent="0.2">
      <c r="A3" s="4" t="s">
        <v>3</v>
      </c>
      <c r="B3" s="223" t="s">
        <v>223</v>
      </c>
      <c r="C3" s="223"/>
      <c r="D3" s="223"/>
      <c r="E3" s="223"/>
      <c r="F3" s="26"/>
    </row>
    <row r="4" spans="1:6" ht="21" customHeight="1" x14ac:dyDescent="0.2">
      <c r="A4" s="4" t="s">
        <v>77</v>
      </c>
      <c r="B4" s="223">
        <f>'Summary and sign-off'!B4:F4</f>
        <v>43282</v>
      </c>
      <c r="C4" s="223"/>
      <c r="D4" s="223"/>
      <c r="E4" s="223"/>
      <c r="F4" s="26"/>
    </row>
    <row r="5" spans="1:6" ht="21" customHeight="1" x14ac:dyDescent="0.2">
      <c r="A5" s="4" t="s">
        <v>78</v>
      </c>
      <c r="B5" s="223">
        <f>'Summary and sign-off'!B5:F5</f>
        <v>43646</v>
      </c>
      <c r="C5" s="223"/>
      <c r="D5" s="223"/>
      <c r="E5" s="223"/>
      <c r="F5" s="26"/>
    </row>
    <row r="6" spans="1:6" ht="21" customHeight="1" x14ac:dyDescent="0.2">
      <c r="A6" s="4" t="s">
        <v>29</v>
      </c>
      <c r="B6" s="218" t="s">
        <v>28</v>
      </c>
      <c r="C6" s="218"/>
      <c r="D6" s="218"/>
      <c r="E6" s="218"/>
      <c r="F6" s="36"/>
    </row>
    <row r="7" spans="1:6" ht="21" customHeight="1" x14ac:dyDescent="0.2">
      <c r="A7" s="4" t="s">
        <v>104</v>
      </c>
      <c r="B7" s="218" t="s">
        <v>116</v>
      </c>
      <c r="C7" s="218"/>
      <c r="D7" s="218"/>
      <c r="E7" s="218"/>
      <c r="F7" s="36"/>
    </row>
    <row r="8" spans="1:6" ht="35.25" customHeight="1" x14ac:dyDescent="0.2">
      <c r="A8" s="227" t="s">
        <v>0</v>
      </c>
      <c r="B8" s="227"/>
      <c r="C8" s="234"/>
      <c r="D8" s="234"/>
      <c r="E8" s="234"/>
      <c r="F8" s="26"/>
    </row>
    <row r="9" spans="1:6" ht="35.25" customHeight="1" x14ac:dyDescent="0.2">
      <c r="A9" s="235" t="s">
        <v>127</v>
      </c>
      <c r="B9" s="236"/>
      <c r="C9" s="236"/>
      <c r="D9" s="236"/>
      <c r="E9" s="236"/>
      <c r="F9" s="26"/>
    </row>
    <row r="10" spans="1:6" ht="27" customHeight="1" x14ac:dyDescent="0.2">
      <c r="A10" s="37" t="s">
        <v>49</v>
      </c>
      <c r="B10" s="37" t="s">
        <v>31</v>
      </c>
      <c r="C10" s="37" t="s">
        <v>51</v>
      </c>
      <c r="D10" s="37" t="s">
        <v>161</v>
      </c>
      <c r="E10" s="37" t="s">
        <v>76</v>
      </c>
      <c r="F10" s="38"/>
    </row>
    <row r="11" spans="1:6" s="87" customFormat="1" hidden="1" x14ac:dyDescent="0.2">
      <c r="A11" s="106"/>
      <c r="B11" s="107"/>
      <c r="C11" s="112"/>
      <c r="D11" s="112"/>
      <c r="E11" s="113"/>
      <c r="F11" s="3"/>
    </row>
    <row r="12" spans="1:6" s="87" customFormat="1" x14ac:dyDescent="0.2">
      <c r="A12" s="179">
        <v>2018</v>
      </c>
      <c r="B12" s="107">
        <v>1284.96</v>
      </c>
      <c r="C12" s="112" t="s">
        <v>189</v>
      </c>
      <c r="D12" s="112" t="s">
        <v>218</v>
      </c>
      <c r="E12" s="113"/>
      <c r="F12" s="3"/>
    </row>
    <row r="13" spans="1:6" s="87" customFormat="1" x14ac:dyDescent="0.2">
      <c r="A13" s="178" t="s">
        <v>221</v>
      </c>
      <c r="B13" s="107">
        <v>2029.62</v>
      </c>
      <c r="C13" s="112" t="s">
        <v>190</v>
      </c>
      <c r="D13" s="112" t="s">
        <v>219</v>
      </c>
      <c r="E13" s="113"/>
      <c r="F13" s="3"/>
    </row>
    <row r="14" spans="1:6" s="87" customFormat="1" x14ac:dyDescent="0.2">
      <c r="A14" s="182">
        <v>43409</v>
      </c>
      <c r="B14" s="183">
        <v>792.08</v>
      </c>
      <c r="C14" s="184" t="s">
        <v>194</v>
      </c>
      <c r="D14" s="184" t="s">
        <v>220</v>
      </c>
      <c r="E14" s="185"/>
      <c r="F14" s="3"/>
    </row>
    <row r="15" spans="1:6" x14ac:dyDescent="0.2">
      <c r="A15" s="190" t="s">
        <v>186</v>
      </c>
      <c r="B15" s="191">
        <v>1903.16</v>
      </c>
      <c r="C15" s="192" t="s">
        <v>212</v>
      </c>
      <c r="D15" s="192" t="s">
        <v>188</v>
      </c>
      <c r="E15" s="192" t="s">
        <v>187</v>
      </c>
    </row>
    <row r="16" spans="1:6" x14ac:dyDescent="0.2">
      <c r="A16" s="193"/>
      <c r="B16" s="194">
        <v>984.84</v>
      </c>
      <c r="C16" s="195"/>
      <c r="D16" s="195" t="s">
        <v>199</v>
      </c>
      <c r="E16" s="195"/>
    </row>
    <row r="17" spans="1:6" s="87" customFormat="1" x14ac:dyDescent="0.2">
      <c r="A17" s="186"/>
      <c r="B17" s="187"/>
      <c r="C17" s="188"/>
      <c r="D17" s="188"/>
      <c r="E17" s="189"/>
      <c r="F17" s="3"/>
    </row>
    <row r="18" spans="1:6" s="87" customFormat="1" x14ac:dyDescent="0.2">
      <c r="A18" s="110"/>
      <c r="B18" s="107"/>
      <c r="C18" s="112"/>
      <c r="D18" s="112"/>
      <c r="E18" s="113"/>
      <c r="F18" s="3"/>
    </row>
    <row r="19" spans="1:6" s="87" customFormat="1" x14ac:dyDescent="0.2">
      <c r="A19" s="106"/>
      <c r="B19" s="107"/>
      <c r="C19" s="112"/>
      <c r="D19" s="112"/>
      <c r="E19" s="113"/>
      <c r="F19" s="3"/>
    </row>
    <row r="20" spans="1:6" s="87" customFormat="1" x14ac:dyDescent="0.2">
      <c r="A20" s="106"/>
      <c r="B20" s="107"/>
      <c r="C20" s="112"/>
      <c r="D20" s="112"/>
      <c r="E20" s="113"/>
      <c r="F20" s="3"/>
    </row>
    <row r="21" spans="1:6" s="87" customFormat="1" hidden="1" x14ac:dyDescent="0.2">
      <c r="A21" s="106"/>
      <c r="B21" s="107"/>
      <c r="C21" s="112"/>
      <c r="D21" s="112"/>
      <c r="E21" s="113"/>
      <c r="F21" s="3"/>
    </row>
    <row r="22" spans="1:6" ht="34.5" customHeight="1" x14ac:dyDescent="0.2">
      <c r="A22" s="88" t="s">
        <v>136</v>
      </c>
      <c r="B22" s="98">
        <f>SUM(B11:B21)</f>
        <v>6994.66</v>
      </c>
      <c r="C22" s="119" t="str">
        <f>IF(SUBTOTAL(3,B11:B21)=SUBTOTAL(103,B11:B21),'Summary and sign-off'!$A$47,'Summary and sign-off'!$A$48)</f>
        <v>Check - there are no hidden rows with data</v>
      </c>
      <c r="D22" s="224" t="str">
        <f>IF('Summary and sign-off'!F58='Summary and sign-off'!F53,'Summary and sign-off'!A50,'Summary and sign-off'!A49)</f>
        <v>Check - each entry provides sufficient information</v>
      </c>
      <c r="E22" s="224"/>
      <c r="F22" s="39"/>
    </row>
    <row r="23" spans="1:6" ht="14.1" customHeight="1" x14ac:dyDescent="0.2">
      <c r="A23" s="40"/>
      <c r="B23" s="29"/>
      <c r="C23" s="22"/>
      <c r="D23" s="22"/>
      <c r="E23" s="22"/>
      <c r="F23" s="26"/>
    </row>
    <row r="24" spans="1:6" x14ac:dyDescent="0.2">
      <c r="A24" s="23" t="s">
        <v>7</v>
      </c>
      <c r="B24" s="22"/>
      <c r="C24" s="22"/>
      <c r="D24" s="22"/>
      <c r="E24" s="22"/>
      <c r="F24" s="26"/>
    </row>
    <row r="25" spans="1:6" ht="12.6" customHeight="1" x14ac:dyDescent="0.2">
      <c r="A25" s="25" t="s">
        <v>50</v>
      </c>
      <c r="B25" s="22"/>
      <c r="C25" s="22"/>
      <c r="D25" s="22"/>
      <c r="E25" s="22"/>
      <c r="F25" s="26"/>
    </row>
    <row r="26" spans="1:6" x14ac:dyDescent="0.2">
      <c r="A26" s="25" t="s">
        <v>156</v>
      </c>
      <c r="B26" s="27"/>
      <c r="C26" s="28"/>
      <c r="D26" s="28"/>
      <c r="E26" s="28"/>
      <c r="F26" s="29"/>
    </row>
    <row r="27" spans="1:6" x14ac:dyDescent="0.2">
      <c r="A27" s="33" t="s">
        <v>13</v>
      </c>
      <c r="B27" s="34"/>
      <c r="C27" s="29"/>
      <c r="D27" s="29"/>
      <c r="E27" s="29"/>
      <c r="F27" s="29"/>
    </row>
    <row r="28" spans="1:6" ht="12.75" customHeight="1" x14ac:dyDescent="0.2">
      <c r="A28" s="33" t="s">
        <v>165</v>
      </c>
      <c r="B28" s="41"/>
      <c r="C28" s="35"/>
      <c r="D28" s="35"/>
      <c r="E28" s="35"/>
      <c r="F28" s="35"/>
    </row>
    <row r="29" spans="1:6" x14ac:dyDescent="0.2">
      <c r="A29" s="40"/>
      <c r="B29" s="42"/>
      <c r="C29" s="22"/>
      <c r="D29" s="22"/>
      <c r="E29" s="22"/>
      <c r="F29" s="40"/>
    </row>
    <row r="30" spans="1:6" hidden="1" x14ac:dyDescent="0.2">
      <c r="A30" s="22"/>
      <c r="B30" s="22"/>
      <c r="C30" s="22"/>
      <c r="D30" s="22"/>
      <c r="E30" s="40"/>
    </row>
    <row r="31" spans="1:6" ht="12.75" hidden="1" customHeight="1" x14ac:dyDescent="0.2"/>
    <row r="32" spans="1:6" hidden="1" x14ac:dyDescent="0.2">
      <c r="A32" s="43"/>
      <c r="B32" s="43"/>
      <c r="C32" s="43"/>
      <c r="D32" s="43"/>
      <c r="E32" s="43"/>
      <c r="F32" s="26"/>
    </row>
    <row r="33" spans="1:6" hidden="1" x14ac:dyDescent="0.2">
      <c r="A33" s="43"/>
      <c r="B33" s="43"/>
      <c r="C33" s="43"/>
      <c r="D33" s="43"/>
      <c r="E33" s="43"/>
      <c r="F33" s="26"/>
    </row>
    <row r="34" spans="1:6" hidden="1" x14ac:dyDescent="0.2">
      <c r="A34" s="43"/>
      <c r="B34" s="43"/>
      <c r="C34" s="43"/>
      <c r="D34" s="43"/>
      <c r="E34" s="43"/>
      <c r="F34" s="26"/>
    </row>
    <row r="35" spans="1:6" hidden="1" x14ac:dyDescent="0.2">
      <c r="A35" s="43"/>
      <c r="B35" s="43"/>
      <c r="C35" s="43"/>
      <c r="D35" s="43"/>
      <c r="E35" s="43"/>
      <c r="F35" s="26"/>
    </row>
    <row r="36" spans="1:6" hidden="1" x14ac:dyDescent="0.2">
      <c r="A36" s="43"/>
      <c r="B36" s="43"/>
      <c r="C36" s="43"/>
      <c r="D36" s="43"/>
      <c r="E36" s="43"/>
      <c r="F36" s="26"/>
    </row>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x14ac:dyDescent="0.2"/>
    <row r="49" x14ac:dyDescent="0.2"/>
    <row r="50" x14ac:dyDescent="0.2"/>
    <row r="51" x14ac:dyDescent="0.2"/>
  </sheetData>
  <sheetProtection formatCells="0" insertRows="0" deleteRows="0"/>
  <mergeCells count="10">
    <mergeCell ref="D22:E22"/>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4 A17:A21">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2019&amp;RWorksheet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B11:B14 B17:B21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70"/>
  <sheetViews>
    <sheetView zoomScaleNormal="100" workbookViewId="0">
      <selection activeCell="F15" sqref="F15"/>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220" t="s">
        <v>32</v>
      </c>
      <c r="B1" s="220"/>
      <c r="C1" s="220"/>
      <c r="D1" s="220"/>
      <c r="E1" s="220"/>
      <c r="F1" s="220"/>
    </row>
    <row r="2" spans="1:6" ht="21" customHeight="1" x14ac:dyDescent="0.2">
      <c r="A2" s="4" t="s">
        <v>2</v>
      </c>
      <c r="B2" s="223" t="s">
        <v>168</v>
      </c>
      <c r="C2" s="223"/>
      <c r="D2" s="223"/>
      <c r="E2" s="223"/>
      <c r="F2" s="223"/>
    </row>
    <row r="3" spans="1:6" ht="21" customHeight="1" x14ac:dyDescent="0.2">
      <c r="A3" s="4" t="s">
        <v>3</v>
      </c>
      <c r="B3" s="223" t="s">
        <v>223</v>
      </c>
      <c r="C3" s="223"/>
      <c r="D3" s="223"/>
      <c r="E3" s="223"/>
      <c r="F3" s="223"/>
    </row>
    <row r="4" spans="1:6" ht="21" customHeight="1" x14ac:dyDescent="0.2">
      <c r="A4" s="4" t="s">
        <v>77</v>
      </c>
      <c r="B4" s="223">
        <f>'Summary and sign-off'!B4:F4</f>
        <v>43282</v>
      </c>
      <c r="C4" s="223"/>
      <c r="D4" s="223"/>
      <c r="E4" s="223"/>
      <c r="F4" s="223"/>
    </row>
    <row r="5" spans="1:6" ht="21" customHeight="1" x14ac:dyDescent="0.2">
      <c r="A5" s="4" t="s">
        <v>78</v>
      </c>
      <c r="B5" s="223">
        <f>'Summary and sign-off'!B5:F5</f>
        <v>43646</v>
      </c>
      <c r="C5" s="223"/>
      <c r="D5" s="223"/>
      <c r="E5" s="223"/>
      <c r="F5" s="223"/>
    </row>
    <row r="6" spans="1:6" ht="21" customHeight="1" x14ac:dyDescent="0.2">
      <c r="A6" s="4" t="s">
        <v>166</v>
      </c>
      <c r="B6" s="218" t="s">
        <v>28</v>
      </c>
      <c r="C6" s="218"/>
      <c r="D6" s="218"/>
      <c r="E6" s="218"/>
      <c r="F6" s="218"/>
    </row>
    <row r="7" spans="1:6" ht="21" customHeight="1" x14ac:dyDescent="0.2">
      <c r="A7" s="4" t="s">
        <v>104</v>
      </c>
      <c r="B7" s="218" t="s">
        <v>116</v>
      </c>
      <c r="C7" s="218"/>
      <c r="D7" s="218"/>
      <c r="E7" s="218"/>
      <c r="F7" s="218"/>
    </row>
    <row r="8" spans="1:6" ht="36" customHeight="1" x14ac:dyDescent="0.2">
      <c r="A8" s="227" t="s">
        <v>52</v>
      </c>
      <c r="B8" s="227"/>
      <c r="C8" s="227"/>
      <c r="D8" s="227"/>
      <c r="E8" s="227"/>
      <c r="F8" s="227"/>
    </row>
    <row r="9" spans="1:6" ht="36" customHeight="1" x14ac:dyDescent="0.2">
      <c r="A9" s="235" t="s">
        <v>134</v>
      </c>
      <c r="B9" s="236"/>
      <c r="C9" s="236"/>
      <c r="D9" s="236"/>
      <c r="E9" s="236"/>
      <c r="F9" s="236"/>
    </row>
    <row r="10" spans="1:6" ht="39" customHeight="1" x14ac:dyDescent="0.2">
      <c r="A10" s="18" t="s">
        <v>49</v>
      </c>
      <c r="B10" s="9" t="s">
        <v>162</v>
      </c>
      <c r="C10" s="9" t="s">
        <v>82</v>
      </c>
      <c r="D10" s="9" t="s">
        <v>33</v>
      </c>
      <c r="E10" s="9" t="s">
        <v>83</v>
      </c>
      <c r="F10" s="9" t="s">
        <v>126</v>
      </c>
    </row>
    <row r="11" spans="1:6" s="87" customFormat="1" hidden="1" x14ac:dyDescent="0.2">
      <c r="A11" s="110"/>
      <c r="B11" s="112"/>
      <c r="C11" s="118"/>
      <c r="D11" s="112"/>
      <c r="E11" s="114"/>
      <c r="F11" s="113"/>
    </row>
    <row r="12" spans="1:6" s="87" customFormat="1" ht="12" customHeight="1" x14ac:dyDescent="0.2">
      <c r="A12" s="110">
        <v>43256</v>
      </c>
      <c r="B12" s="115" t="s">
        <v>215</v>
      </c>
      <c r="C12" s="118" t="s">
        <v>34</v>
      </c>
      <c r="D12" s="115" t="s">
        <v>184</v>
      </c>
      <c r="E12" s="114" t="s">
        <v>41</v>
      </c>
      <c r="F12" s="116"/>
    </row>
    <row r="13" spans="1:6" s="87" customFormat="1" x14ac:dyDescent="0.2">
      <c r="A13" s="178" t="s">
        <v>214</v>
      </c>
      <c r="B13" s="115" t="s">
        <v>183</v>
      </c>
      <c r="C13" s="118" t="s">
        <v>36</v>
      </c>
      <c r="D13" s="115" t="s">
        <v>184</v>
      </c>
      <c r="E13" s="114" t="s">
        <v>40</v>
      </c>
      <c r="F13" s="116" t="s">
        <v>226</v>
      </c>
    </row>
    <row r="14" spans="1:6" s="87" customFormat="1" x14ac:dyDescent="0.2">
      <c r="A14" s="110">
        <v>43277</v>
      </c>
      <c r="B14" s="115" t="s">
        <v>183</v>
      </c>
      <c r="C14" s="118" t="s">
        <v>36</v>
      </c>
      <c r="D14" s="115" t="s">
        <v>184</v>
      </c>
      <c r="E14" s="114" t="s">
        <v>40</v>
      </c>
      <c r="F14" s="116" t="s">
        <v>226</v>
      </c>
    </row>
    <row r="15" spans="1:6" s="87" customFormat="1" x14ac:dyDescent="0.2">
      <c r="A15" s="110">
        <v>43340</v>
      </c>
      <c r="B15" s="115" t="s">
        <v>183</v>
      </c>
      <c r="C15" s="118" t="s">
        <v>36</v>
      </c>
      <c r="D15" s="115" t="s">
        <v>184</v>
      </c>
      <c r="E15" s="114" t="s">
        <v>40</v>
      </c>
      <c r="F15" s="116" t="s">
        <v>227</v>
      </c>
    </row>
    <row r="16" spans="1:6" s="87" customFormat="1" x14ac:dyDescent="0.2">
      <c r="A16" s="110">
        <v>43370</v>
      </c>
      <c r="B16" s="115" t="s">
        <v>167</v>
      </c>
      <c r="C16" s="118" t="s">
        <v>34</v>
      </c>
      <c r="D16" s="115" t="s">
        <v>216</v>
      </c>
      <c r="E16" s="114" t="s">
        <v>39</v>
      </c>
      <c r="F16" s="116"/>
    </row>
    <row r="17" spans="1:7" s="87" customFormat="1" ht="12" customHeight="1" x14ac:dyDescent="0.2">
      <c r="A17" s="110"/>
      <c r="B17" s="115"/>
      <c r="C17" s="118"/>
      <c r="D17" s="115"/>
      <c r="E17" s="114"/>
      <c r="F17" s="116"/>
    </row>
    <row r="18" spans="1:7" s="87" customFormat="1" x14ac:dyDescent="0.2">
      <c r="A18" s="178"/>
      <c r="B18" s="115"/>
      <c r="C18" s="118"/>
      <c r="D18" s="115"/>
      <c r="E18" s="114"/>
      <c r="F18" s="116"/>
    </row>
    <row r="19" spans="1:7" s="87" customFormat="1" x14ac:dyDescent="0.2">
      <c r="A19" s="110"/>
      <c r="B19" s="115"/>
      <c r="C19" s="118"/>
      <c r="D19" s="115"/>
      <c r="E19" s="114"/>
      <c r="F19" s="116"/>
    </row>
    <row r="20" spans="1:7" s="87" customFormat="1" x14ac:dyDescent="0.2">
      <c r="A20" s="110"/>
      <c r="B20" s="115"/>
      <c r="C20" s="118"/>
      <c r="D20" s="115"/>
      <c r="E20" s="114"/>
      <c r="F20" s="116"/>
    </row>
    <row r="21" spans="1:7" s="87" customFormat="1" x14ac:dyDescent="0.2">
      <c r="A21" s="110"/>
      <c r="B21" s="115"/>
      <c r="C21" s="118"/>
      <c r="D21" s="115"/>
      <c r="E21" s="114"/>
      <c r="F21" s="116"/>
    </row>
    <row r="22" spans="1:7" s="87" customFormat="1" x14ac:dyDescent="0.2">
      <c r="A22" s="110"/>
      <c r="B22" s="115"/>
      <c r="C22" s="118"/>
      <c r="D22" s="115"/>
      <c r="E22" s="114"/>
      <c r="F22" s="116"/>
    </row>
    <row r="23" spans="1:7" s="87" customFormat="1" x14ac:dyDescent="0.2">
      <c r="A23" s="110"/>
      <c r="B23" s="115"/>
      <c r="C23" s="118"/>
      <c r="D23" s="115"/>
      <c r="E23" s="114"/>
      <c r="F23" s="116"/>
    </row>
    <row r="24" spans="1:7" s="87" customFormat="1" x14ac:dyDescent="0.2">
      <c r="A24" s="110"/>
      <c r="B24" s="115"/>
      <c r="C24" s="118"/>
      <c r="D24" s="115"/>
      <c r="E24" s="114"/>
      <c r="F24" s="116"/>
    </row>
    <row r="25" spans="1:7" s="87" customFormat="1" x14ac:dyDescent="0.2">
      <c r="A25" s="110"/>
      <c r="B25" s="115"/>
      <c r="C25" s="118"/>
      <c r="D25" s="115"/>
      <c r="E25" s="114"/>
      <c r="F25" s="116"/>
    </row>
    <row r="26" spans="1:7" s="87" customFormat="1" hidden="1" x14ac:dyDescent="0.2">
      <c r="A26" s="110"/>
      <c r="B26" s="112"/>
      <c r="C26" s="118"/>
      <c r="D26" s="112"/>
      <c r="E26" s="114"/>
      <c r="F26" s="113"/>
    </row>
    <row r="27" spans="1:7" ht="34.5" customHeight="1" x14ac:dyDescent="0.2">
      <c r="A27" s="89" t="s">
        <v>163</v>
      </c>
      <c r="B27" s="90" t="s">
        <v>35</v>
      </c>
      <c r="C27" s="91">
        <f>C28+C29</f>
        <v>5</v>
      </c>
      <c r="D27" s="123" t="str">
        <f>IF(SUBTOTAL(3,C11:C26)=SUBTOTAL(103,C11:C26),'Summary and sign-off'!$A$47,'Summary and sign-off'!$A$48)</f>
        <v>Check - there are no hidden rows with data</v>
      </c>
      <c r="E27" s="237" t="str">
        <f>IF('Summary and sign-off'!F59='Summary and sign-off'!F53,'Summary and sign-off'!A51,'Summary and sign-off'!A49)</f>
        <v>Check - each entry provides sufficient information</v>
      </c>
      <c r="F27" s="237"/>
      <c r="G27" s="87"/>
    </row>
    <row r="28" spans="1:7" ht="25.5" customHeight="1" x14ac:dyDescent="0.25">
      <c r="A28" s="92"/>
      <c r="B28" s="93" t="s">
        <v>36</v>
      </c>
      <c r="C28" s="94">
        <f>COUNTIF(C11:C26,'Summary and sign-off'!A44)</f>
        <v>3</v>
      </c>
      <c r="D28" s="19"/>
      <c r="E28" s="20"/>
      <c r="F28" s="21"/>
    </row>
    <row r="29" spans="1:7" ht="25.5" customHeight="1" x14ac:dyDescent="0.25">
      <c r="A29" s="92"/>
      <c r="B29" s="93" t="s">
        <v>34</v>
      </c>
      <c r="C29" s="94">
        <f>COUNTIF(C11:C26,'Summary and sign-off'!A45)</f>
        <v>2</v>
      </c>
      <c r="D29" s="19"/>
      <c r="E29" s="20"/>
      <c r="F29" s="21"/>
    </row>
    <row r="30" spans="1:7" x14ac:dyDescent="0.2">
      <c r="A30" s="22"/>
      <c r="B30" s="23"/>
      <c r="C30" s="22"/>
      <c r="D30" s="24"/>
      <c r="E30" s="24"/>
      <c r="F30" s="22"/>
    </row>
    <row r="31" spans="1:7" x14ac:dyDescent="0.2">
      <c r="A31" s="23" t="s">
        <v>7</v>
      </c>
      <c r="B31" s="23"/>
      <c r="C31" s="23"/>
      <c r="D31" s="23"/>
      <c r="E31" s="23"/>
      <c r="F31" s="23"/>
    </row>
    <row r="32" spans="1:7" ht="12.6" customHeight="1" x14ac:dyDescent="0.2">
      <c r="A32" s="25" t="s">
        <v>50</v>
      </c>
      <c r="B32" s="22"/>
      <c r="C32" s="22"/>
      <c r="D32" s="22"/>
      <c r="E32" s="22"/>
      <c r="F32" s="26"/>
    </row>
    <row r="33" spans="1:6" x14ac:dyDescent="0.2">
      <c r="A33" s="25" t="s">
        <v>156</v>
      </c>
      <c r="B33" s="27"/>
      <c r="C33" s="28"/>
      <c r="D33" s="28"/>
      <c r="E33" s="28"/>
      <c r="F33" s="29"/>
    </row>
    <row r="34" spans="1:6" x14ac:dyDescent="0.2">
      <c r="A34" s="25" t="s">
        <v>15</v>
      </c>
      <c r="B34" s="30"/>
      <c r="C34" s="30"/>
      <c r="D34" s="30"/>
      <c r="E34" s="30"/>
      <c r="F34" s="30"/>
    </row>
    <row r="35" spans="1:6" ht="12.75" customHeight="1" x14ac:dyDescent="0.2">
      <c r="A35" s="25" t="s">
        <v>93</v>
      </c>
      <c r="B35" s="22"/>
      <c r="C35" s="22"/>
      <c r="D35" s="22"/>
      <c r="E35" s="22"/>
      <c r="F35" s="22"/>
    </row>
    <row r="36" spans="1:6" ht="12.95" customHeight="1" x14ac:dyDescent="0.2">
      <c r="A36" s="31" t="s">
        <v>37</v>
      </c>
      <c r="B36" s="32"/>
      <c r="C36" s="32"/>
      <c r="D36" s="32"/>
      <c r="E36" s="32"/>
      <c r="F36" s="32"/>
    </row>
    <row r="37" spans="1:6" x14ac:dyDescent="0.2">
      <c r="A37" s="33" t="s">
        <v>53</v>
      </c>
      <c r="B37" s="34"/>
      <c r="C37" s="29"/>
      <c r="D37" s="29"/>
      <c r="E37" s="29"/>
      <c r="F37" s="29"/>
    </row>
    <row r="38" spans="1:6" ht="12.75" customHeight="1" x14ac:dyDescent="0.2">
      <c r="A38" s="33" t="s">
        <v>165</v>
      </c>
      <c r="B38" s="25"/>
      <c r="C38" s="35"/>
      <c r="D38" s="35"/>
      <c r="E38" s="35"/>
      <c r="F38" s="35"/>
    </row>
    <row r="39" spans="1:6" ht="12.75" customHeight="1" x14ac:dyDescent="0.2">
      <c r="A39" s="25"/>
      <c r="B39" s="25"/>
      <c r="C39" s="35"/>
      <c r="D39" s="35"/>
      <c r="E39" s="35"/>
      <c r="F39" s="35"/>
    </row>
    <row r="40" spans="1:6" ht="12.75" hidden="1" customHeight="1" x14ac:dyDescent="0.2">
      <c r="A40" s="25"/>
      <c r="B40" s="25"/>
      <c r="C40" s="35"/>
      <c r="D40" s="35"/>
      <c r="E40" s="35"/>
      <c r="F40" s="35"/>
    </row>
    <row r="41" spans="1:6" hidden="1" x14ac:dyDescent="0.2"/>
    <row r="42" spans="1:6" hidden="1" x14ac:dyDescent="0.2"/>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row r="46" spans="1:6" hidden="1" x14ac:dyDescent="0.2">
      <c r="A46" s="23"/>
      <c r="B46" s="23"/>
      <c r="C46" s="23"/>
      <c r="D46" s="23"/>
      <c r="E46" s="23"/>
      <c r="F46" s="23"/>
    </row>
    <row r="47" spans="1:6" hidden="1" x14ac:dyDescent="0.2">
      <c r="A47" s="23"/>
      <c r="B47" s="23"/>
      <c r="C47" s="23"/>
      <c r="D47" s="23"/>
      <c r="E47" s="23"/>
      <c r="F47" s="23"/>
    </row>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x14ac:dyDescent="0.2"/>
    <row r="69" x14ac:dyDescent="0.2"/>
    <row r="70" x14ac:dyDescent="0.2"/>
  </sheetData>
  <sheetProtection formatCells="0" insertRows="0" deleteRows="0"/>
  <mergeCells count="10">
    <mergeCell ref="E27:F27"/>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6">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2019&amp;RWorksheet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C11:C26</xm:sqref>
        </x14:dataValidation>
        <x14:dataValidation type="list" errorStyle="information" operator="greaterThan" allowBlank="1" showInputMessage="1" prompt="Provide specific $ value if possible">
          <x14:formula1>
            <xm:f>'Summary and sign-off'!$A$38:$A$43</xm:f>
          </x14:formula1>
          <xm:sqref>E11:E26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schemas.microsoft.com/office/2006/documentManagement/types"/>
    <ds:schemaRef ds:uri="http://purl.org/dc/terms/"/>
    <ds:schemaRef ds:uri="http://purl.org/dc/dcmitype/"/>
    <ds:schemaRef ds:uri="http://schemas.microsoft.com/office/2006/metadata/properties"/>
    <ds:schemaRef ds:uri="http://www.w3.org/XML/1998/namespace"/>
    <ds:schemaRef ds:uri="http://purl.org/dc/elements/1.1/"/>
    <ds:schemaRef ds:uri="12165527-d881-4234-97f9-ee139a3f0c3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Leonard Ross (NDHB)</cp:lastModifiedBy>
  <cp:lastPrinted>2019-06-26T02:11:40Z</cp:lastPrinted>
  <dcterms:created xsi:type="dcterms:W3CDTF">2010-10-17T20:59:02Z</dcterms:created>
  <dcterms:modified xsi:type="dcterms:W3CDTF">2019-07-24T02:53:35Z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